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415" windowWidth="15480" windowHeight="4920" tabRatio="639" activeTab="0"/>
  </bookViews>
  <sheets>
    <sheet name="Consistenza Immobili  11-2016" sheetId="1" r:id="rId1"/>
  </sheets>
  <definedNames>
    <definedName name="_xlnm._FilterDatabase" localSheetId="0" hidden="1">'Consistenza Immobili  11-2016'!$R$3:$S$3</definedName>
    <definedName name="_xlnm.Print_Area" localSheetId="0">'Consistenza Immobili  11-2016'!$A$1:$S$595</definedName>
    <definedName name="_xlnm.Print_Titles" localSheetId="0">'Consistenza Immobili  11-2016'!$1:$3</definedName>
  </definedNames>
  <calcPr fullCalcOnLoad="1" refMode="R1C1"/>
</workbook>
</file>

<file path=xl/sharedStrings.xml><?xml version="1.0" encoding="utf-8"?>
<sst xmlns="http://schemas.openxmlformats.org/spreadsheetml/2006/main" count="4205" uniqueCount="394">
  <si>
    <t>Parco giochi Comune</t>
  </si>
  <si>
    <t>RSA- Distretto Sanitario ASL</t>
  </si>
  <si>
    <t>CAP</t>
  </si>
  <si>
    <t>COMUNE</t>
  </si>
  <si>
    <t>F.</t>
  </si>
  <si>
    <t>SUB.</t>
  </si>
  <si>
    <t>USO
ATTUALE</t>
  </si>
  <si>
    <t>D/I</t>
  </si>
  <si>
    <t>INDIVIDUAZIONE  IMMOBILE</t>
  </si>
  <si>
    <t>IDENTIFICATIVI CATASTALI</t>
  </si>
  <si>
    <t>CT
CF</t>
  </si>
  <si>
    <r>
      <t>UBICAZIONE</t>
    </r>
    <r>
      <rPr>
        <sz val="11"/>
        <rFont val="Times New Roman"/>
        <family val="1"/>
      </rPr>
      <t xml:space="preserve">
(via-corso-viale-largo-frazione-località-n° civico)</t>
    </r>
  </si>
  <si>
    <r>
      <t>PIANI</t>
    </r>
    <r>
      <rPr>
        <sz val="11"/>
        <rFont val="Times New Roman"/>
        <family val="1"/>
      </rPr>
      <t xml:space="preserve">
(interr. - f.t.)</t>
    </r>
  </si>
  <si>
    <t>PARTIC.</t>
  </si>
  <si>
    <t>Class.
Art.8 L.R. 8/95</t>
  </si>
  <si>
    <t>Alessandria</t>
  </si>
  <si>
    <t>Spalto Marengo, 38</t>
  </si>
  <si>
    <t>CF</t>
  </si>
  <si>
    <t>B/5</t>
  </si>
  <si>
    <t>D</t>
  </si>
  <si>
    <t>Spalto Marengo, 35</t>
  </si>
  <si>
    <t>B/2</t>
  </si>
  <si>
    <t>I</t>
  </si>
  <si>
    <t>B/4</t>
  </si>
  <si>
    <t>Via Venezia, 6</t>
  </si>
  <si>
    <t>Chiesa sconsacrata</t>
  </si>
  <si>
    <t xml:space="preserve">Teatro/Assoc. Volontariato </t>
  </si>
  <si>
    <t>Via Venezia</t>
  </si>
  <si>
    <t>T</t>
  </si>
  <si>
    <t>D/1</t>
  </si>
  <si>
    <t>b. c. n. c.</t>
  </si>
  <si>
    <t>Via S. Caterina da Siena</t>
  </si>
  <si>
    <t>C/6</t>
  </si>
  <si>
    <t>Via Pacinotti,38</t>
  </si>
  <si>
    <t>Parco Carlo Carrà</t>
  </si>
  <si>
    <t>C/1</t>
  </si>
  <si>
    <t>Bar</t>
  </si>
  <si>
    <t>Viale Milite Ignoto</t>
  </si>
  <si>
    <t>CT</t>
  </si>
  <si>
    <t>T - 1</t>
  </si>
  <si>
    <t>u. c.</t>
  </si>
  <si>
    <t>Fabbricato inagibile</t>
  </si>
  <si>
    <t>o. i.</t>
  </si>
  <si>
    <t>Via Mazzini, 87</t>
  </si>
  <si>
    <t>A/4</t>
  </si>
  <si>
    <t>Canonica</t>
  </si>
  <si>
    <t xml:space="preserve">C </t>
  </si>
  <si>
    <t xml:space="preserve">Alessandria </t>
  </si>
  <si>
    <t xml:space="preserve"> Via Mazzini, 87</t>
  </si>
  <si>
    <t>C</t>
  </si>
  <si>
    <t>E/7</t>
  </si>
  <si>
    <t>Chiesa</t>
  </si>
  <si>
    <t>Località Cabanette</t>
  </si>
  <si>
    <t>Agricolo</t>
  </si>
  <si>
    <t>p. i.</t>
  </si>
  <si>
    <t>Incolto</t>
  </si>
  <si>
    <t>Castelnuovo Scrivia</t>
  </si>
  <si>
    <t>Via Lamarmora, 4</t>
  </si>
  <si>
    <t>b.c. n.c.</t>
  </si>
  <si>
    <t>Via Circonvallazione, 36</t>
  </si>
  <si>
    <t>A/6</t>
  </si>
  <si>
    <t>Località sparse</t>
  </si>
  <si>
    <t>Pontecurone</t>
  </si>
  <si>
    <t>Via Emilia, 44</t>
  </si>
  <si>
    <t xml:space="preserve">T </t>
  </si>
  <si>
    <t>T - 1 - 2</t>
  </si>
  <si>
    <t>Tra Strada Comunale da Pontecurone a Rivanazzano e Strada Statale n. 10 Padana Inferiore</t>
  </si>
  <si>
    <t>Tra Strada Vicinale di Vigna e la Ferrovia Alessandria Piacenza</t>
  </si>
  <si>
    <t xml:space="preserve">Strada </t>
  </si>
  <si>
    <t>Solero</t>
  </si>
  <si>
    <t>Via Orti Piepiani</t>
  </si>
  <si>
    <t>B/1</t>
  </si>
  <si>
    <t xml:space="preserve">CT </t>
  </si>
  <si>
    <t>Tortona</t>
  </si>
  <si>
    <t>Strada Provinciale per Viguzzolo, 33</t>
  </si>
  <si>
    <t>Strada Provinciale per Viguzzolo - Cascina Claudia</t>
  </si>
  <si>
    <t>s.</t>
  </si>
  <si>
    <t>b. m.</t>
  </si>
  <si>
    <t xml:space="preserve">b. c. </t>
  </si>
  <si>
    <t>Corso Romita, 25</t>
  </si>
  <si>
    <t>A/2</t>
  </si>
  <si>
    <t>P.zza F. Cavallotti, 7</t>
  </si>
  <si>
    <t>P.zzale  Loreto</t>
  </si>
  <si>
    <t>Relit. Strad</t>
  </si>
  <si>
    <t>Viale Giolitti n.2</t>
  </si>
  <si>
    <t>Via Palestro 41</t>
  </si>
  <si>
    <t>Piazza San Domenico n.5</t>
  </si>
  <si>
    <t>C/2</t>
  </si>
  <si>
    <t>C/3</t>
  </si>
  <si>
    <t>V.le Giolitti n. 16</t>
  </si>
  <si>
    <t xml:space="preserve"> </t>
  </si>
  <si>
    <t>C.so Valentino n. 249</t>
  </si>
  <si>
    <t>A/10</t>
  </si>
  <si>
    <t>V.le Giolitti n. 10</t>
  </si>
  <si>
    <t>D/7</t>
  </si>
  <si>
    <t>Strada vecchia Pozzo S.Evasio</t>
  </si>
  <si>
    <t>Corso Manacorda n.37/39</t>
  </si>
  <si>
    <t>Alloggio</t>
  </si>
  <si>
    <t>3 - 8</t>
  </si>
  <si>
    <t>Via Palli</t>
  </si>
  <si>
    <t>Casale Monf.to</t>
  </si>
  <si>
    <t>Cascina Rota</t>
  </si>
  <si>
    <t>v.</t>
  </si>
  <si>
    <t>San Giorgio Monf.</t>
  </si>
  <si>
    <t>Cascina Molino, via Stura n. 341, Frazione Terranova</t>
  </si>
  <si>
    <t>Cascina Molino, Frazione Terranova</t>
  </si>
  <si>
    <t>s. i.</t>
  </si>
  <si>
    <t>b.c.</t>
  </si>
  <si>
    <t>b.a.</t>
  </si>
  <si>
    <t>p.</t>
  </si>
  <si>
    <t>Moncalvo (At)</t>
  </si>
  <si>
    <t>Via Gavello n. 1</t>
  </si>
  <si>
    <t>A</t>
  </si>
  <si>
    <t>Valenza</t>
  </si>
  <si>
    <t>Viale Santuario 67/69</t>
  </si>
  <si>
    <t>Largo Costituzione Repubblica 3</t>
  </si>
  <si>
    <t>E/3</t>
  </si>
  <si>
    <t>Via Valeriani n. 10</t>
  </si>
  <si>
    <t>Casa sfitta</t>
  </si>
  <si>
    <t>Valenza (AL)</t>
  </si>
  <si>
    <t>Via Raffaello n. 4</t>
  </si>
  <si>
    <t>Rosignano Monf.</t>
  </si>
  <si>
    <t>Piazza 11  Settembre n.1</t>
  </si>
  <si>
    <t>Poste Italia</t>
  </si>
  <si>
    <t>Via M. Amatore n.1</t>
  </si>
  <si>
    <t>Via Roma</t>
  </si>
  <si>
    <t>Autorimessa</t>
  </si>
  <si>
    <t>Cascina Fornace</t>
  </si>
  <si>
    <t>Cascina Finazza Frazione Rollini Via Dionigi n. 25</t>
  </si>
  <si>
    <t>Cascina Finazza Frazione Rollini</t>
  </si>
  <si>
    <t>Murisengo</t>
  </si>
  <si>
    <t>Via Bicocca n. 21, Fraz.San Candido Cascina Abele</t>
  </si>
  <si>
    <t>Fraz.San Candido Cascina Abele</t>
  </si>
  <si>
    <t xml:space="preserve">San Salvatore </t>
  </si>
  <si>
    <t>Via Tarchetti Iginio n.8</t>
  </si>
  <si>
    <t>Via Tarchetti Iginio n.9</t>
  </si>
  <si>
    <t>Serralunga di Crea</t>
  </si>
  <si>
    <t>Via S. Rocco n. 7</t>
  </si>
  <si>
    <t>Autorimessa sfitta</t>
  </si>
  <si>
    <t>s.a.</t>
  </si>
  <si>
    <t xml:space="preserve">s. </t>
  </si>
  <si>
    <t>S - T - 1</t>
  </si>
  <si>
    <t>S - T - 1 - 2</t>
  </si>
  <si>
    <t>S - T</t>
  </si>
  <si>
    <t>S - T- 1 - 2</t>
  </si>
  <si>
    <t>S-R-1-2-3</t>
  </si>
  <si>
    <t>I - T - 1</t>
  </si>
  <si>
    <t>Novi Ligure</t>
  </si>
  <si>
    <t>Via E.Raggio 12</t>
  </si>
  <si>
    <t>S-1-T-1-2-3-4-5-6-7</t>
  </si>
  <si>
    <t>T-1-2</t>
  </si>
  <si>
    <t>Arquata Scrivia</t>
  </si>
  <si>
    <t>T-1-2-3</t>
  </si>
  <si>
    <t>Serravalle Scrivia</t>
  </si>
  <si>
    <t>Gavi</t>
  </si>
  <si>
    <t>S-T-1-2-3</t>
  </si>
  <si>
    <t>Località Valpozzo</t>
  </si>
  <si>
    <t xml:space="preserve">Gavi </t>
  </si>
  <si>
    <t>Località Sgambararo</t>
  </si>
  <si>
    <t>i.p.</t>
  </si>
  <si>
    <t>b.m.</t>
  </si>
  <si>
    <t>Ovada</t>
  </si>
  <si>
    <t xml:space="preserve">  v.</t>
  </si>
  <si>
    <t>T-1</t>
  </si>
  <si>
    <t>Acqui Terme</t>
  </si>
  <si>
    <t>Via Fatebenefratelli 1</t>
  </si>
  <si>
    <t>S-T-1-2-3-4-5-6-7</t>
  </si>
  <si>
    <t>Strada Alessandria 1</t>
  </si>
  <si>
    <t>S-T-1</t>
  </si>
  <si>
    <t>S-T-1-2</t>
  </si>
  <si>
    <t xml:space="preserve">Strada Alessandria </t>
  </si>
  <si>
    <t>EU</t>
  </si>
  <si>
    <t>Via Alessandria 20</t>
  </si>
  <si>
    <t>Via Emilia 13</t>
  </si>
  <si>
    <t>Bosio</t>
  </si>
  <si>
    <t>Cascina Ceresa</t>
  </si>
  <si>
    <t xml:space="preserve">Cascina Ceresa           </t>
  </si>
  <si>
    <t>p.c.</t>
  </si>
  <si>
    <t>p.a.</t>
  </si>
  <si>
    <t>pa.</t>
  </si>
  <si>
    <t>Cascia Ceresa</t>
  </si>
  <si>
    <t>Cascina  Ceresa</t>
  </si>
  <si>
    <t>Cascina ceresa</t>
  </si>
  <si>
    <t>i.s.</t>
  </si>
  <si>
    <t>pa.a.</t>
  </si>
  <si>
    <t>pr.a.</t>
  </si>
  <si>
    <t>Cascina Cappelletta</t>
  </si>
  <si>
    <t>A4</t>
  </si>
  <si>
    <t>pr</t>
  </si>
  <si>
    <t>pa.a</t>
  </si>
  <si>
    <t>pr.</t>
  </si>
  <si>
    <t>Cascina Locanda e Salera</t>
  </si>
  <si>
    <t>pa.c.</t>
  </si>
  <si>
    <t>Cascina Cerruti</t>
  </si>
  <si>
    <t>Cascina Massapelo</t>
  </si>
  <si>
    <t>Cascina Poggio</t>
  </si>
  <si>
    <t>Cascina Pescina</t>
  </si>
  <si>
    <t>T - 1 -2</t>
  </si>
  <si>
    <t xml:space="preserve">Cascina Pescina </t>
  </si>
  <si>
    <t>Frazione Capanne di Marcarolo</t>
  </si>
  <si>
    <t>F.R.</t>
  </si>
  <si>
    <t>Rudere</t>
  </si>
  <si>
    <t>A/5</t>
  </si>
  <si>
    <t>C/7</t>
  </si>
  <si>
    <t>Pozzo</t>
  </si>
  <si>
    <t xml:space="preserve">T - 1 - 2 </t>
  </si>
  <si>
    <t>Montechiaro d'Acqui</t>
  </si>
  <si>
    <t xml:space="preserve">Piazza Europa n.1 </t>
  </si>
  <si>
    <t>Salita alla Bricchetta n.5</t>
  </si>
  <si>
    <t>Voltaggio</t>
  </si>
  <si>
    <t>s.i.</t>
  </si>
  <si>
    <t>E.U.</t>
  </si>
  <si>
    <t>Via Fatebenefratelli</t>
  </si>
  <si>
    <t xml:space="preserve"> 3-7</t>
  </si>
  <si>
    <t>Ozzano Monf.to</t>
  </si>
  <si>
    <t>Motta De Conti</t>
  </si>
  <si>
    <t>Cascina Molino, territorio Motta dei Conti (vc)</t>
  </si>
  <si>
    <t>S - R - 1 - 2</t>
  </si>
  <si>
    <t>CAT. QU.</t>
  </si>
  <si>
    <t>U.C.</t>
  </si>
  <si>
    <t>c.f.</t>
  </si>
  <si>
    <t>Croce Verde</t>
  </si>
  <si>
    <t>Alloggio sfitto</t>
  </si>
  <si>
    <t>Trib. Malato</t>
  </si>
  <si>
    <t>Via dell'Ospedale</t>
  </si>
  <si>
    <t>Via dell'Ospedale n. 11</t>
  </si>
  <si>
    <t>Via dell'Ospedale n. 13</t>
  </si>
  <si>
    <t>T - 1S - 2S</t>
  </si>
  <si>
    <t>Strada vicinale Barile</t>
  </si>
  <si>
    <t>Strada vicinale Piana</t>
  </si>
  <si>
    <t>Via Giovanni Goria n. 7</t>
  </si>
  <si>
    <t>Via Giovanni Goria - Reg.ne Valletta Borganino</t>
  </si>
  <si>
    <t>C.so Regina</t>
  </si>
  <si>
    <t>Chiesa S.Marco sconsacrata</t>
  </si>
  <si>
    <t>P.za De Ferrari n. 6</t>
  </si>
  <si>
    <t>R.S.</t>
  </si>
  <si>
    <t>Strada</t>
  </si>
  <si>
    <t>Via Carducci 21</t>
  </si>
  <si>
    <t>Via Carducci 51</t>
  </si>
  <si>
    <t>Via Lercaro 3</t>
  </si>
  <si>
    <t>Via XXV Aprile 22</t>
  </si>
  <si>
    <t>Via Ruffini 22</t>
  </si>
  <si>
    <t>Via XX Settembre 30</t>
  </si>
  <si>
    <t>Via Garibaldi 17</t>
  </si>
  <si>
    <t>Via Garibaldi 45</t>
  </si>
  <si>
    <t>Via dell'Ospedale 3/7</t>
  </si>
  <si>
    <t>Via S.Bartolomeo 1</t>
  </si>
  <si>
    <t>Via Libarna 105</t>
  </si>
  <si>
    <t>Via dell'Ospedale 4</t>
  </si>
  <si>
    <t>Via Cavour 58</t>
  </si>
  <si>
    <t>Via Papa Giovanni XXIII 1</t>
  </si>
  <si>
    <t xml:space="preserve">Via Roma </t>
  </si>
  <si>
    <t>-</t>
  </si>
  <si>
    <t>Località Grangia - Borgo Ramezzana</t>
  </si>
  <si>
    <t>Chiesa S.Giorgio Martire</t>
  </si>
  <si>
    <t>Trino</t>
  </si>
  <si>
    <t xml:space="preserve"> T</t>
  </si>
  <si>
    <t xml:space="preserve">Via E.Raggio </t>
  </si>
  <si>
    <r>
      <t>RENDITA</t>
    </r>
    <r>
      <rPr>
        <sz val="11"/>
        <rFont val="Times New Roman"/>
        <family val="1"/>
      </rPr>
      <t xml:space="preserve">
o </t>
    </r>
    <r>
      <rPr>
        <b/>
        <sz val="11"/>
        <rFont val="Times New Roman"/>
        <family val="1"/>
      </rPr>
      <t>REDD.DOM.</t>
    </r>
  </si>
  <si>
    <t>N° 
da
DPGR</t>
  </si>
  <si>
    <t>Allogio Sfitto</t>
  </si>
  <si>
    <t>PROV</t>
  </si>
  <si>
    <r>
      <t xml:space="preserve">TIPOLOGIA
POSSESSO
</t>
    </r>
    <r>
      <rPr>
        <sz val="11"/>
        <rFont val="Times New Roman"/>
        <family val="1"/>
      </rPr>
      <t>(Cielo-Terra/ Porzione)</t>
    </r>
  </si>
  <si>
    <r>
      <t xml:space="preserve">POSIZIONE
</t>
    </r>
    <r>
      <rPr>
        <sz val="11"/>
        <rFont val="Times New Roman"/>
        <family val="1"/>
      </rPr>
      <t>(Centrale - Semicentrale - Periferica)</t>
    </r>
  </si>
  <si>
    <t>SUPERFICIE LORDA 
mq.</t>
  </si>
  <si>
    <t>Fabbricato</t>
  </si>
  <si>
    <t>Terreno</t>
  </si>
  <si>
    <t>A/3</t>
  </si>
  <si>
    <t>D/10</t>
  </si>
  <si>
    <t>T - 1-2</t>
  </si>
  <si>
    <t>Negozio sfitto</t>
  </si>
  <si>
    <t>Centrale</t>
  </si>
  <si>
    <t>Periferica</t>
  </si>
  <si>
    <t>Cielo-Terra</t>
  </si>
  <si>
    <t>AL</t>
  </si>
  <si>
    <t>VC</t>
  </si>
  <si>
    <t>AT</t>
  </si>
  <si>
    <t>Poliambulatorio inutilizzato</t>
  </si>
  <si>
    <t>Porzione</t>
  </si>
  <si>
    <t>Semicentrale</t>
  </si>
  <si>
    <t>Laboratori/Uffici A.R.P.A.</t>
  </si>
  <si>
    <t>Laboratori A.R.P.A.</t>
  </si>
  <si>
    <t>Serv. Sanitari ASL</t>
  </si>
  <si>
    <t>Servizi Sanitari ASL e Uffici A.R.P.A.</t>
  </si>
  <si>
    <t>Serv. Amm.vi ASL</t>
  </si>
  <si>
    <t>E/9</t>
  </si>
  <si>
    <t>a.u.</t>
  </si>
  <si>
    <t>Ospedale "SS. Antonio e Margherita"</t>
  </si>
  <si>
    <t xml:space="preserve">Ospedale "SS. Antonio e Margherita" - Area di transito e parcheggio </t>
  </si>
  <si>
    <t>Ospedale "S. Spirito"</t>
  </si>
  <si>
    <t>Ospedale "S. Spirito" - Bar</t>
  </si>
  <si>
    <t>Ospedale "S. Spirito" - Cabina elettrica</t>
  </si>
  <si>
    <t>Poliambulatorio ASL</t>
  </si>
  <si>
    <t>Servizi amm.vi e Sanitari ASL</t>
  </si>
  <si>
    <t>Distretto ASL</t>
  </si>
  <si>
    <t>Ospedale "S. Giacomo"</t>
  </si>
  <si>
    <t>Ospedale "S. Giacomo"- Cabina elettrica</t>
  </si>
  <si>
    <t>Archivio ASL</t>
  </si>
  <si>
    <t>Magazzino ASL</t>
  </si>
  <si>
    <t>Sert ASL</t>
  </si>
  <si>
    <t>Ambulatori ASL</t>
  </si>
  <si>
    <t>Centro dialisi ASL</t>
  </si>
  <si>
    <t>Ospedale "S. Antonio"</t>
  </si>
  <si>
    <t>Distretto Sanitario ASL</t>
  </si>
  <si>
    <t>Centro Diurno ASL</t>
  </si>
  <si>
    <t>Ospedale civile</t>
  </si>
  <si>
    <t>Ospedale civile - cabina elettrica</t>
  </si>
  <si>
    <t>Serv. Amm. ASL</t>
  </si>
  <si>
    <t xml:space="preserve">Cortile ASL </t>
  </si>
  <si>
    <t>r.s.</t>
  </si>
  <si>
    <t>r. s.</t>
  </si>
  <si>
    <t>Distr.Sanitario ASL</t>
  </si>
  <si>
    <t>Parco pubblico</t>
  </si>
  <si>
    <t xml:space="preserve"> T - 1</t>
  </si>
  <si>
    <t>Centro sportivo</t>
  </si>
  <si>
    <t>Parco comunale</t>
  </si>
  <si>
    <t>S1-T-1</t>
  </si>
  <si>
    <t>Via Libarna 267</t>
  </si>
  <si>
    <t>Servizi pubblici comunali</t>
  </si>
  <si>
    <t>Orti comunali</t>
  </si>
  <si>
    <t>Circolo per anziani comunale</t>
  </si>
  <si>
    <t>Deposito attrezzi Comune</t>
  </si>
  <si>
    <t>F/3</t>
  </si>
  <si>
    <t xml:space="preserve"> Poliambulatorio ASL</t>
  </si>
  <si>
    <t>Serv. Amministrativi ASL -Parcheggio</t>
  </si>
  <si>
    <t>Poliambulatorio/RSA -Accesso, vano scala,corridoio</t>
  </si>
  <si>
    <t>Parcheggio ASL</t>
  </si>
  <si>
    <t xml:space="preserve">Servizi Sanitari ASL: Area verde/ Parcheggio </t>
  </si>
  <si>
    <t>RSA - C.I.S.A.</t>
  </si>
  <si>
    <t>Centro sportivo-Parcheggio</t>
  </si>
  <si>
    <t>RSA - I.P.A.B. Solero</t>
  </si>
  <si>
    <t>Ambulatori ASL -Autorimessa</t>
  </si>
  <si>
    <t>Comunità Psichiatrica ASL</t>
  </si>
  <si>
    <t>R.S.A. ASL</t>
  </si>
  <si>
    <t>Poliambulatorio ASL - Area Verde</t>
  </si>
  <si>
    <t>Servizi Amm.vi e Sanitari ASL e A.O. - Centrale termica</t>
  </si>
  <si>
    <t xml:space="preserve">Servizi Amm.vi e Sanitari ASL e A.O. - Cabina elettrica </t>
  </si>
  <si>
    <t>Parco comunale - Cabina Elettrica</t>
  </si>
  <si>
    <t>Cabina elettrica ENEL</t>
  </si>
  <si>
    <t>RSA  ASL</t>
  </si>
  <si>
    <t>Servizi Sanitari/Uffici ASL e Uffici A.O.</t>
  </si>
  <si>
    <t>Cascina Molino-Abitazione</t>
  </si>
  <si>
    <t>Cascina Molino-Magazzini</t>
  </si>
  <si>
    <t>Terreno agricolo</t>
  </si>
  <si>
    <t>Cascina Abele-Terreno</t>
  </si>
  <si>
    <t>Terreno incolto</t>
  </si>
  <si>
    <t>Cascina Ceresa-Abitazione</t>
  </si>
  <si>
    <t>Cascina Ceresa-Terreno</t>
  </si>
  <si>
    <t>Cascina Cappelletta-Terreno</t>
  </si>
  <si>
    <t>Cascina Cappelletta-Abitazione</t>
  </si>
  <si>
    <t xml:space="preserve">Cascina Cappelletta-Magazzino </t>
  </si>
  <si>
    <t>Cascina Locanda e Salera-Laboratorio</t>
  </si>
  <si>
    <t>Cascina Locanda e Salera-Negozio</t>
  </si>
  <si>
    <t>Cascina Locanda e Salera-Stalla</t>
  </si>
  <si>
    <t>Cascina Locanda e Salera-Terreno</t>
  </si>
  <si>
    <t>Cascina Massapelo-Abitazione</t>
  </si>
  <si>
    <t>Cascina Poggio-Terreno</t>
  </si>
  <si>
    <t xml:space="preserve">Cascina Poggio-Abitazione </t>
  </si>
  <si>
    <t>Cascina Pescina-Terreno</t>
  </si>
  <si>
    <t>Cascina Pescina-Abitazione</t>
  </si>
  <si>
    <t>Cascina Sgambararo-Terreno agricolo</t>
  </si>
  <si>
    <t>Cascina Sgambararo-Abitazione</t>
  </si>
  <si>
    <t>Cascina Locanda e Salera-Abitazione</t>
  </si>
  <si>
    <t>RSA-Area verde attrezzata</t>
  </si>
  <si>
    <t>Cascina Claudia - Fabbricato inagibile</t>
  </si>
  <si>
    <t>Cascina Claudia- Terreno agricolo</t>
  </si>
  <si>
    <t xml:space="preserve">Cascina Molino-Terreno agricolo </t>
  </si>
  <si>
    <t>Cascina Cerruti-Abitazione</t>
  </si>
  <si>
    <t>Autorimessa ASL</t>
  </si>
  <si>
    <t>Deposito non utilizzato</t>
  </si>
  <si>
    <t>Comunità Psichiatrica ASL- Locale tecnico</t>
  </si>
  <si>
    <t>F/2</t>
  </si>
  <si>
    <t>s</t>
  </si>
  <si>
    <t>Ex ambulatori - Inutilizzato</t>
  </si>
  <si>
    <t>F/1</t>
  </si>
  <si>
    <t>Cascina Abele-Comunità Gruppo Abele</t>
  </si>
  <si>
    <t>Fraz.San Candido</t>
  </si>
  <si>
    <t xml:space="preserve">Via Bicocca n. 21, Fraz.San Candido </t>
  </si>
  <si>
    <t>Fabbricato rurale demolito</t>
  </si>
  <si>
    <t>Servizi sanitari ASL</t>
  </si>
  <si>
    <t>Fraz.San Candido Cascina Abele via Bicocca</t>
  </si>
  <si>
    <t>NOTE</t>
  </si>
  <si>
    <t>ASL AL titolare solo di nuda proprietà</t>
  </si>
  <si>
    <t>ASL AL quota di proprietà al 50%</t>
  </si>
  <si>
    <t>ASL AL quota di proprietà 2/6</t>
  </si>
  <si>
    <t>ASL AL titolare del diritto di superficie fino al 10/03/2033</t>
  </si>
  <si>
    <t>ASL AL titolare del diritto di superficie fino al 31/12/2048</t>
  </si>
  <si>
    <t>ASL AL titolare del diritto di superficie fino al 31/12/2028</t>
  </si>
  <si>
    <t>Ex ambulatori ASL</t>
  </si>
  <si>
    <t>Cascina Abele- " Ass. Gruppo Abele"</t>
  </si>
  <si>
    <t xml:space="preserve"> S-T-1-2</t>
  </si>
  <si>
    <t>Servizi Amministrativi ASL</t>
  </si>
  <si>
    <t>ASL AL quota di proprietà 1/3</t>
  </si>
  <si>
    <t>Area urbana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</si>
</sst>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42"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25"/>
      <color indexed="12"/>
      <name val="Arial"/>
      <family val="2"/>
    </font>
    <font>
      <sz val="11"/>
      <color indexed="10"/>
      <name val="Times New Roman"/>
      <family val="1"/>
    </font>
    <font>
      <u val="single"/>
      <sz val="8.25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4" fontId="1" fillId="0" borderId="22" xfId="0" applyNumberFormat="1" applyFont="1" applyBorder="1" applyAlignment="1">
      <alignment vertical="center" wrapText="1"/>
    </xf>
    <xf numFmtId="44" fontId="1" fillId="0" borderId="22" xfId="0" applyNumberFormat="1" applyFont="1" applyFill="1" applyBorder="1" applyAlignment="1">
      <alignment horizontal="center" vertical="center"/>
    </xf>
    <xf numFmtId="44" fontId="1" fillId="0" borderId="22" xfId="0" applyNumberFormat="1" applyFont="1" applyFill="1" applyBorder="1" applyAlignment="1">
      <alignment horizontal="center" vertical="top"/>
    </xf>
    <xf numFmtId="44" fontId="1" fillId="0" borderId="22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6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4" fontId="1" fillId="0" borderId="3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4" fontId="2" fillId="33" borderId="3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top"/>
    </xf>
    <xf numFmtId="43" fontId="1" fillId="0" borderId="19" xfId="0" applyNumberFormat="1" applyFont="1" applyFill="1" applyBorder="1" applyAlignment="1">
      <alignment horizontal="right" vertical="center" wrapText="1"/>
    </xf>
    <xf numFmtId="4" fontId="1" fillId="0" borderId="37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4" fontId="1" fillId="0" borderId="0" xfId="0" applyNumberFormat="1" applyFont="1" applyFill="1" applyAlignment="1">
      <alignment wrapText="1"/>
    </xf>
    <xf numFmtId="0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right" vertical="center" wrapText="1"/>
    </xf>
    <xf numFmtId="43" fontId="1" fillId="0" borderId="10" xfId="0" applyNumberFormat="1" applyFont="1" applyFill="1" applyBorder="1" applyAlignment="1">
      <alignment horizontal="right" vertical="center" wrapText="1"/>
    </xf>
    <xf numFmtId="43" fontId="1" fillId="0" borderId="25" xfId="0" applyNumberFormat="1" applyFont="1" applyFill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5" xfId="0" applyNumberFormat="1" applyFont="1" applyBorder="1" applyAlignment="1">
      <alignment horizontal="right" vertical="center" wrapText="1"/>
    </xf>
    <xf numFmtId="43" fontId="1" fillId="0" borderId="24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wrapText="1"/>
    </xf>
    <xf numFmtId="4" fontId="4" fillId="0" borderId="25" xfId="0" applyNumberFormat="1" applyFont="1" applyFill="1" applyBorder="1" applyAlignment="1">
      <alignment horizontal="right" vertical="top"/>
    </xf>
    <xf numFmtId="0" fontId="0" fillId="0" borderId="39" xfId="0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right" vertical="center"/>
    </xf>
    <xf numFmtId="4" fontId="4" fillId="0" borderId="41" xfId="0" applyNumberFormat="1" applyFont="1" applyFill="1" applyBorder="1" applyAlignment="1">
      <alignment horizontal="right" vertical="top"/>
    </xf>
    <xf numFmtId="43" fontId="1" fillId="0" borderId="39" xfId="0" applyNumberFormat="1" applyFont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/>
    </xf>
    <xf numFmtId="43" fontId="1" fillId="0" borderId="10" xfId="0" applyNumberFormat="1" applyFont="1" applyFill="1" applyBorder="1" applyAlignment="1">
      <alignment vertical="center" wrapText="1"/>
    </xf>
    <xf numFmtId="43" fontId="1" fillId="0" borderId="15" xfId="0" applyNumberFormat="1" applyFont="1" applyFill="1" applyBorder="1" applyAlignment="1">
      <alignment horizontal="lef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44" fontId="1" fillId="0" borderId="22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center" vertical="center" wrapText="1"/>
    </xf>
    <xf numFmtId="44" fontId="1" fillId="34" borderId="22" xfId="0" applyNumberFormat="1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3" fontId="1" fillId="0" borderId="15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43" fontId="1" fillId="0" borderId="15" xfId="0" applyNumberFormat="1" applyFont="1" applyFill="1" applyBorder="1" applyAlignment="1">
      <alignment horizontal="right" vertical="center"/>
    </xf>
    <xf numFmtId="43" fontId="1" fillId="0" borderId="39" xfId="0" applyNumberFormat="1" applyFont="1" applyFill="1" applyBorder="1" applyAlignment="1">
      <alignment horizontal="right" vertical="center"/>
    </xf>
    <xf numFmtId="43" fontId="1" fillId="0" borderId="24" xfId="0" applyNumberFormat="1" applyFont="1" applyFill="1" applyBorder="1" applyAlignment="1">
      <alignment horizontal="right" vertical="center"/>
    </xf>
    <xf numFmtId="43" fontId="1" fillId="0" borderId="39" xfId="0" applyNumberFormat="1" applyFont="1" applyFill="1" applyBorder="1" applyAlignment="1">
      <alignment horizontal="right" vertical="center" wrapText="1"/>
    </xf>
    <xf numFmtId="43" fontId="1" fillId="0" borderId="24" xfId="0" applyNumberFormat="1" applyFont="1" applyFill="1" applyBorder="1" applyAlignment="1">
      <alignment horizontal="right" vertical="center" wrapText="1"/>
    </xf>
    <xf numFmtId="43" fontId="1" fillId="0" borderId="15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3" fontId="1" fillId="0" borderId="39" xfId="0" applyNumberFormat="1" applyFont="1" applyBorder="1" applyAlignment="1">
      <alignment horizontal="right" vertical="center" wrapText="1"/>
    </xf>
    <xf numFmtId="43" fontId="1" fillId="0" borderId="24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4" fontId="1" fillId="0" borderId="32" xfId="0" applyNumberFormat="1" applyFont="1" applyFill="1" applyBorder="1" applyAlignment="1">
      <alignment vertical="center" wrapText="1"/>
    </xf>
    <xf numFmtId="44" fontId="1" fillId="0" borderId="43" xfId="0" applyNumberFormat="1" applyFont="1" applyFill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4" fontId="1" fillId="0" borderId="48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 wrapText="1"/>
    </xf>
    <xf numFmtId="44" fontId="1" fillId="0" borderId="22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4" fontId="1" fillId="0" borderId="40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1" fillId="0" borderId="32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/>
    </xf>
    <xf numFmtId="0" fontId="0" fillId="0" borderId="54" xfId="0" applyFont="1" applyBorder="1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255" wrapText="1"/>
    </xf>
    <xf numFmtId="0" fontId="2" fillId="33" borderId="59" xfId="0" applyFont="1" applyFill="1" applyBorder="1" applyAlignment="1">
      <alignment horizontal="center" vertical="center" textRotation="255" wrapText="1"/>
    </xf>
    <xf numFmtId="44" fontId="1" fillId="0" borderId="32" xfId="0" applyNumberFormat="1" applyFont="1" applyFill="1" applyBorder="1" applyAlignment="1">
      <alignment horizontal="center" vertical="center" wrapText="1"/>
    </xf>
    <xf numFmtId="44" fontId="1" fillId="0" borderId="43" xfId="0" applyNumberFormat="1" applyFont="1" applyFill="1" applyBorder="1" applyAlignment="1">
      <alignment horizontal="center" vertical="center" wrapText="1"/>
    </xf>
    <xf numFmtId="44" fontId="1" fillId="0" borderId="32" xfId="0" applyNumberFormat="1" applyFont="1" applyFill="1" applyBorder="1" applyAlignment="1">
      <alignment horizontal="center" vertical="center"/>
    </xf>
    <xf numFmtId="44" fontId="1" fillId="0" borderId="43" xfId="0" applyNumberFormat="1" applyFont="1" applyFill="1" applyBorder="1" applyAlignment="1">
      <alignment horizontal="center" vertical="center"/>
    </xf>
    <xf numFmtId="4" fontId="1" fillId="0" borderId="4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4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0" fillId="0" borderId="29" xfId="0" applyBorder="1" applyAlignment="1">
      <alignment/>
    </xf>
    <xf numFmtId="44" fontId="1" fillId="0" borderId="31" xfId="0" applyNumberFormat="1" applyFont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44" fontId="1" fillId="0" borderId="32" xfId="0" applyNumberFormat="1" applyFont="1" applyBorder="1" applyAlignment="1">
      <alignment vertical="center" wrapText="1"/>
    </xf>
    <xf numFmtId="44" fontId="1" fillId="0" borderId="43" xfId="0" applyNumberFormat="1" applyFont="1" applyBorder="1" applyAlignment="1">
      <alignment vertical="center" wrapText="1"/>
    </xf>
    <xf numFmtId="44" fontId="1" fillId="0" borderId="31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4" fontId="1" fillId="0" borderId="31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45" xfId="0" applyFont="1" applyBorder="1" applyAlignment="1">
      <alignment vertical="center" wrapText="1"/>
    </xf>
    <xf numFmtId="0" fontId="1" fillId="0" borderId="45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44" fontId="1" fillId="0" borderId="46" xfId="0" applyNumberFormat="1" applyFont="1" applyFill="1" applyBorder="1" applyAlignment="1">
      <alignment vertical="center" wrapText="1"/>
    </xf>
    <xf numFmtId="4" fontId="1" fillId="0" borderId="44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4" fontId="1" fillId="0" borderId="22" xfId="0" applyNumberFormat="1" applyFont="1" applyFill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43" fontId="1" fillId="0" borderId="15" xfId="0" applyNumberFormat="1" applyFont="1" applyFill="1" applyBorder="1" applyAlignment="1">
      <alignment horizontal="left" vertical="center" wrapText="1"/>
    </xf>
    <xf numFmtId="43" fontId="1" fillId="0" borderId="39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1" fillId="0" borderId="17" xfId="0" applyNumberFormat="1" applyFont="1" applyFill="1" applyBorder="1" applyAlignment="1" applyProtection="1">
      <alignment/>
      <protection locked="0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46" xfId="0" applyFont="1" applyBorder="1" applyAlignment="1">
      <alignment vertical="center" wrapText="1"/>
    </xf>
    <xf numFmtId="4" fontId="1" fillId="0" borderId="33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99"/>
  <sheetViews>
    <sheetView tabSelected="1" zoomScaleSheetLayoutView="100" zoomScalePageLayoutView="0" workbookViewId="0" topLeftCell="A448">
      <selection activeCell="Q368" sqref="Q368"/>
    </sheetView>
  </sheetViews>
  <sheetFormatPr defaultColWidth="9.00390625" defaultRowHeight="14.25"/>
  <cols>
    <col min="1" max="1" width="6.00390625" style="1" bestFit="1" customWidth="1"/>
    <col min="2" max="2" width="4.25390625" style="1" customWidth="1"/>
    <col min="3" max="3" width="6.75390625" style="1" customWidth="1"/>
    <col min="4" max="4" width="16.75390625" style="1" customWidth="1"/>
    <col min="5" max="5" width="40.25390625" style="1" customWidth="1"/>
    <col min="6" max="6" width="11.25390625" style="1" customWidth="1"/>
    <col min="7" max="7" width="11.50390625" style="1" customWidth="1"/>
    <col min="8" max="8" width="11.25390625" style="1" customWidth="1"/>
    <col min="9" max="9" width="3.625" style="1" customWidth="1"/>
    <col min="10" max="10" width="4.75390625" style="1" customWidth="1"/>
    <col min="11" max="11" width="9.00390625" style="1" customWidth="1"/>
    <col min="12" max="13" width="5.125" style="1" customWidth="1"/>
    <col min="14" max="14" width="13.00390625" style="1" customWidth="1"/>
    <col min="15" max="15" width="9.375" style="89" customWidth="1"/>
    <col min="16" max="16" width="10.375" style="99" customWidth="1"/>
    <col min="17" max="17" width="22.25390625" style="1" customWidth="1"/>
    <col min="18" max="18" width="7.875" style="3" customWidth="1"/>
    <col min="19" max="19" width="12.625" style="3" customWidth="1"/>
    <col min="20" max="20" width="16.25390625" style="1" customWidth="1"/>
    <col min="21" max="16384" width="9.00390625" style="1" customWidth="1"/>
  </cols>
  <sheetData>
    <row r="1" spans="1:19" s="13" customFormat="1" ht="37.5" customHeight="1">
      <c r="A1" s="257" t="s">
        <v>259</v>
      </c>
      <c r="B1" s="321" t="s">
        <v>8</v>
      </c>
      <c r="C1" s="322"/>
      <c r="D1" s="322"/>
      <c r="E1" s="322"/>
      <c r="F1" s="322"/>
      <c r="G1" s="322"/>
      <c r="H1" s="323"/>
      <c r="I1" s="288" t="s">
        <v>9</v>
      </c>
      <c r="J1" s="289"/>
      <c r="K1" s="289"/>
      <c r="L1" s="289"/>
      <c r="M1" s="289"/>
      <c r="N1" s="289"/>
      <c r="O1" s="253" t="s">
        <v>264</v>
      </c>
      <c r="P1" s="254"/>
      <c r="Q1" s="257" t="s">
        <v>6</v>
      </c>
      <c r="R1" s="257" t="s">
        <v>14</v>
      </c>
      <c r="S1" s="373" t="s">
        <v>381</v>
      </c>
    </row>
    <row r="2" spans="1:19" s="2" customFormat="1" ht="36" customHeight="1">
      <c r="A2" s="319"/>
      <c r="B2" s="324" t="s">
        <v>261</v>
      </c>
      <c r="C2" s="284" t="s">
        <v>2</v>
      </c>
      <c r="D2" s="284" t="s">
        <v>3</v>
      </c>
      <c r="E2" s="284" t="s">
        <v>11</v>
      </c>
      <c r="F2" s="286" t="s">
        <v>12</v>
      </c>
      <c r="G2" s="284" t="s">
        <v>262</v>
      </c>
      <c r="H2" s="284" t="s">
        <v>263</v>
      </c>
      <c r="I2" s="290" t="s">
        <v>10</v>
      </c>
      <c r="J2" s="284" t="s">
        <v>4</v>
      </c>
      <c r="K2" s="284" t="s">
        <v>13</v>
      </c>
      <c r="L2" s="284" t="s">
        <v>5</v>
      </c>
      <c r="M2" s="284" t="s">
        <v>218</v>
      </c>
      <c r="N2" s="284" t="s">
        <v>258</v>
      </c>
      <c r="O2" s="255"/>
      <c r="P2" s="256"/>
      <c r="Q2" s="258"/>
      <c r="R2" s="260"/>
      <c r="S2" s="374"/>
    </row>
    <row r="3" spans="1:19" s="13" customFormat="1" ht="30" customHeight="1" thickBot="1">
      <c r="A3" s="320"/>
      <c r="B3" s="325"/>
      <c r="C3" s="285"/>
      <c r="D3" s="285"/>
      <c r="E3" s="285"/>
      <c r="F3" s="287"/>
      <c r="G3" s="285"/>
      <c r="H3" s="285"/>
      <c r="I3" s="291"/>
      <c r="J3" s="285"/>
      <c r="K3" s="285"/>
      <c r="L3" s="285"/>
      <c r="M3" s="285"/>
      <c r="N3" s="285"/>
      <c r="O3" s="98" t="s">
        <v>265</v>
      </c>
      <c r="P3" s="90" t="s">
        <v>266</v>
      </c>
      <c r="Q3" s="259"/>
      <c r="R3" s="55" t="s">
        <v>7</v>
      </c>
      <c r="S3" s="375"/>
    </row>
    <row r="4" spans="1:19" s="58" customFormat="1" ht="15">
      <c r="A4" s="6">
        <v>1</v>
      </c>
      <c r="B4" s="101" t="s">
        <v>274</v>
      </c>
      <c r="C4" s="7">
        <v>15100</v>
      </c>
      <c r="D4" s="8" t="s">
        <v>15</v>
      </c>
      <c r="E4" s="8" t="s">
        <v>16</v>
      </c>
      <c r="F4" s="75" t="s">
        <v>141</v>
      </c>
      <c r="G4" s="78" t="s">
        <v>273</v>
      </c>
      <c r="H4" s="79" t="s">
        <v>279</v>
      </c>
      <c r="I4" s="7" t="s">
        <v>17</v>
      </c>
      <c r="J4" s="8">
        <v>131</v>
      </c>
      <c r="K4" s="8">
        <v>4</v>
      </c>
      <c r="L4" s="8">
        <v>2</v>
      </c>
      <c r="M4" s="8" t="s">
        <v>18</v>
      </c>
      <c r="N4" s="51">
        <v>1734.47</v>
      </c>
      <c r="O4" s="107">
        <v>660</v>
      </c>
      <c r="P4" s="108">
        <v>628</v>
      </c>
      <c r="Q4" s="9" t="s">
        <v>281</v>
      </c>
      <c r="R4" s="63" t="s">
        <v>19</v>
      </c>
      <c r="S4" s="124"/>
    </row>
    <row r="5" spans="1:19" s="58" customFormat="1" ht="15">
      <c r="A5" s="4">
        <v>2</v>
      </c>
      <c r="B5" s="39" t="s">
        <v>274</v>
      </c>
      <c r="C5" s="10">
        <v>15100</v>
      </c>
      <c r="D5" s="8" t="s">
        <v>15</v>
      </c>
      <c r="E5" s="8" t="s">
        <v>20</v>
      </c>
      <c r="F5" s="68" t="s">
        <v>141</v>
      </c>
      <c r="G5" s="11" t="s">
        <v>273</v>
      </c>
      <c r="H5" s="80" t="s">
        <v>271</v>
      </c>
      <c r="I5" s="10" t="s">
        <v>17</v>
      </c>
      <c r="J5" s="8">
        <v>268</v>
      </c>
      <c r="K5" s="8">
        <v>4889</v>
      </c>
      <c r="L5" s="8">
        <v>1</v>
      </c>
      <c r="M5" s="8" t="s">
        <v>21</v>
      </c>
      <c r="N5" s="51">
        <v>7920.41</v>
      </c>
      <c r="O5" s="109">
        <v>3602</v>
      </c>
      <c r="P5" s="231">
        <v>9865</v>
      </c>
      <c r="Q5" s="16" t="s">
        <v>280</v>
      </c>
      <c r="R5" s="57" t="s">
        <v>19</v>
      </c>
      <c r="S5" s="156"/>
    </row>
    <row r="6" spans="1:19" s="58" customFormat="1" ht="15">
      <c r="A6" s="4">
        <v>3</v>
      </c>
      <c r="B6" s="39" t="s">
        <v>274</v>
      </c>
      <c r="C6" s="10">
        <v>15100</v>
      </c>
      <c r="D6" s="8" t="s">
        <v>15</v>
      </c>
      <c r="E6" s="8" t="s">
        <v>20</v>
      </c>
      <c r="F6" s="68" t="s">
        <v>142</v>
      </c>
      <c r="G6" s="11" t="s">
        <v>273</v>
      </c>
      <c r="H6" s="80" t="s">
        <v>271</v>
      </c>
      <c r="I6" s="10" t="s">
        <v>17</v>
      </c>
      <c r="J6" s="8">
        <v>268</v>
      </c>
      <c r="K6" s="8">
        <v>4889</v>
      </c>
      <c r="L6" s="8">
        <v>2</v>
      </c>
      <c r="M6" s="8" t="s">
        <v>21</v>
      </c>
      <c r="N6" s="51">
        <v>9590.01</v>
      </c>
      <c r="O6" s="109">
        <v>4683</v>
      </c>
      <c r="P6" s="231"/>
      <c r="Q6" s="16" t="s">
        <v>282</v>
      </c>
      <c r="R6" s="57" t="s">
        <v>22</v>
      </c>
      <c r="S6" s="164"/>
    </row>
    <row r="7" spans="1:19" s="58" customFormat="1" ht="15">
      <c r="A7" s="4">
        <v>4</v>
      </c>
      <c r="B7" s="39" t="s">
        <v>274</v>
      </c>
      <c r="C7" s="10">
        <v>15100</v>
      </c>
      <c r="D7" s="8" t="s">
        <v>15</v>
      </c>
      <c r="E7" s="8" t="s">
        <v>20</v>
      </c>
      <c r="F7" s="68" t="s">
        <v>141</v>
      </c>
      <c r="G7" s="11" t="s">
        <v>273</v>
      </c>
      <c r="H7" s="80" t="s">
        <v>271</v>
      </c>
      <c r="I7" s="10" t="s">
        <v>17</v>
      </c>
      <c r="J7" s="8">
        <v>268</v>
      </c>
      <c r="K7" s="8">
        <v>4889</v>
      </c>
      <c r="L7" s="8">
        <v>3</v>
      </c>
      <c r="M7" s="8" t="s">
        <v>21</v>
      </c>
      <c r="N7" s="51">
        <v>8267.47</v>
      </c>
      <c r="O7" s="109">
        <v>3842</v>
      </c>
      <c r="P7" s="231"/>
      <c r="Q7" s="16" t="s">
        <v>282</v>
      </c>
      <c r="R7" s="57" t="s">
        <v>22</v>
      </c>
      <c r="S7" s="164"/>
    </row>
    <row r="8" spans="1:19" s="58" customFormat="1" ht="30">
      <c r="A8" s="17">
        <v>5</v>
      </c>
      <c r="B8" s="50" t="s">
        <v>274</v>
      </c>
      <c r="C8" s="19">
        <v>15100</v>
      </c>
      <c r="D8" s="18" t="s">
        <v>15</v>
      </c>
      <c r="E8" s="18" t="s">
        <v>20</v>
      </c>
      <c r="F8" s="69" t="s">
        <v>141</v>
      </c>
      <c r="G8" s="23" t="s">
        <v>273</v>
      </c>
      <c r="H8" s="80" t="s">
        <v>271</v>
      </c>
      <c r="I8" s="19" t="s">
        <v>17</v>
      </c>
      <c r="J8" s="18">
        <v>268</v>
      </c>
      <c r="K8" s="18">
        <v>4889</v>
      </c>
      <c r="L8" s="18">
        <v>4</v>
      </c>
      <c r="M8" s="18" t="s">
        <v>23</v>
      </c>
      <c r="N8" s="54">
        <v>7228.59</v>
      </c>
      <c r="O8" s="111">
        <v>2364</v>
      </c>
      <c r="P8" s="231"/>
      <c r="Q8" s="16" t="s">
        <v>283</v>
      </c>
      <c r="R8" s="57" t="s">
        <v>19</v>
      </c>
      <c r="S8" s="164"/>
    </row>
    <row r="9" spans="1:19" s="58" customFormat="1" ht="30">
      <c r="A9" s="4">
        <v>14</v>
      </c>
      <c r="B9" s="39" t="s">
        <v>274</v>
      </c>
      <c r="C9" s="10">
        <v>15100</v>
      </c>
      <c r="D9" s="8" t="s">
        <v>15</v>
      </c>
      <c r="E9" s="8" t="s">
        <v>20</v>
      </c>
      <c r="F9" s="68"/>
      <c r="G9" s="11"/>
      <c r="H9" s="80" t="s">
        <v>271</v>
      </c>
      <c r="I9" s="10" t="s">
        <v>17</v>
      </c>
      <c r="J9" s="8">
        <v>268</v>
      </c>
      <c r="K9" s="8">
        <v>4889</v>
      </c>
      <c r="L9" s="8">
        <v>5</v>
      </c>
      <c r="M9" s="8" t="s">
        <v>30</v>
      </c>
      <c r="N9" s="51">
        <v>0</v>
      </c>
      <c r="O9" s="109"/>
      <c r="P9" s="231"/>
      <c r="Q9" s="16" t="s">
        <v>327</v>
      </c>
      <c r="R9" s="57" t="s">
        <v>22</v>
      </c>
      <c r="S9" s="164"/>
    </row>
    <row r="10" spans="1:19" s="58" customFormat="1" ht="15">
      <c r="A10" s="4">
        <v>6</v>
      </c>
      <c r="B10" s="39" t="s">
        <v>274</v>
      </c>
      <c r="C10" s="10">
        <v>15100</v>
      </c>
      <c r="D10" s="8" t="s">
        <v>15</v>
      </c>
      <c r="E10" s="8" t="s">
        <v>24</v>
      </c>
      <c r="F10" s="68" t="s">
        <v>141</v>
      </c>
      <c r="G10" s="11" t="s">
        <v>273</v>
      </c>
      <c r="H10" s="80" t="s">
        <v>271</v>
      </c>
      <c r="I10" s="10" t="s">
        <v>17</v>
      </c>
      <c r="J10" s="8">
        <v>268</v>
      </c>
      <c r="K10" s="8">
        <v>4901</v>
      </c>
      <c r="L10" s="8"/>
      <c r="M10" s="8" t="s">
        <v>23</v>
      </c>
      <c r="N10" s="51">
        <v>9598.36</v>
      </c>
      <c r="O10" s="109">
        <v>1706.36</v>
      </c>
      <c r="P10" s="110">
        <v>2994</v>
      </c>
      <c r="Q10" s="16" t="s">
        <v>282</v>
      </c>
      <c r="R10" s="57" t="s">
        <v>22</v>
      </c>
      <c r="S10" s="164"/>
    </row>
    <row r="11" spans="1:19" s="58" customFormat="1" ht="30">
      <c r="A11" s="4">
        <v>7</v>
      </c>
      <c r="B11" s="39" t="s">
        <v>274</v>
      </c>
      <c r="C11" s="10">
        <v>15100</v>
      </c>
      <c r="D11" s="8" t="s">
        <v>15</v>
      </c>
      <c r="E11" s="8" t="s">
        <v>24</v>
      </c>
      <c r="F11" s="68" t="s">
        <v>142</v>
      </c>
      <c r="G11" s="11" t="s">
        <v>273</v>
      </c>
      <c r="H11" s="80" t="s">
        <v>271</v>
      </c>
      <c r="I11" s="10" t="s">
        <v>17</v>
      </c>
      <c r="J11" s="18">
        <v>268</v>
      </c>
      <c r="K11" s="8">
        <v>4903</v>
      </c>
      <c r="L11" s="8"/>
      <c r="M11" s="8" t="s">
        <v>23</v>
      </c>
      <c r="N11" s="51">
        <v>10737.14</v>
      </c>
      <c r="O11" s="109">
        <v>2352</v>
      </c>
      <c r="P11" s="110">
        <v>702</v>
      </c>
      <c r="Q11" s="16" t="s">
        <v>340</v>
      </c>
      <c r="R11" s="57" t="s">
        <v>22</v>
      </c>
      <c r="S11" s="164"/>
    </row>
    <row r="12" spans="1:19" s="58" customFormat="1" ht="15">
      <c r="A12" s="4">
        <v>8</v>
      </c>
      <c r="B12" s="39" t="s">
        <v>274</v>
      </c>
      <c r="C12" s="10">
        <v>15100</v>
      </c>
      <c r="D12" s="8" t="s">
        <v>15</v>
      </c>
      <c r="E12" s="8" t="s">
        <v>24</v>
      </c>
      <c r="F12" s="68" t="s">
        <v>142</v>
      </c>
      <c r="G12" s="11" t="s">
        <v>273</v>
      </c>
      <c r="H12" s="80" t="s">
        <v>271</v>
      </c>
      <c r="I12" s="10" t="s">
        <v>17</v>
      </c>
      <c r="J12" s="18">
        <v>268</v>
      </c>
      <c r="K12" s="8">
        <v>4904</v>
      </c>
      <c r="L12" s="8">
        <v>1</v>
      </c>
      <c r="M12" s="8" t="s">
        <v>23</v>
      </c>
      <c r="N12" s="51">
        <v>10174.18</v>
      </c>
      <c r="O12" s="109">
        <v>2167</v>
      </c>
      <c r="P12" s="231">
        <v>853</v>
      </c>
      <c r="Q12" s="16" t="s">
        <v>284</v>
      </c>
      <c r="R12" s="57" t="s">
        <v>22</v>
      </c>
      <c r="S12" s="164"/>
    </row>
    <row r="13" spans="1:19" s="58" customFormat="1" ht="15">
      <c r="A13" s="4">
        <v>9</v>
      </c>
      <c r="B13" s="39" t="s">
        <v>274</v>
      </c>
      <c r="C13" s="10">
        <v>15100</v>
      </c>
      <c r="D13" s="8" t="s">
        <v>15</v>
      </c>
      <c r="E13" s="8" t="s">
        <v>24</v>
      </c>
      <c r="F13" s="68" t="s">
        <v>313</v>
      </c>
      <c r="G13" s="11" t="s">
        <v>273</v>
      </c>
      <c r="H13" s="80" t="s">
        <v>271</v>
      </c>
      <c r="I13" s="10" t="s">
        <v>17</v>
      </c>
      <c r="J13" s="8">
        <v>268</v>
      </c>
      <c r="K13" s="8">
        <v>4904</v>
      </c>
      <c r="L13" s="8">
        <v>2</v>
      </c>
      <c r="M13" s="8" t="s">
        <v>23</v>
      </c>
      <c r="N13" s="51">
        <v>2543.55</v>
      </c>
      <c r="O13" s="109">
        <v>431.56</v>
      </c>
      <c r="P13" s="231"/>
      <c r="Q13" s="16" t="s">
        <v>25</v>
      </c>
      <c r="R13" s="57" t="s">
        <v>19</v>
      </c>
      <c r="S13" s="164"/>
    </row>
    <row r="14" spans="1:19" s="58" customFormat="1" ht="30">
      <c r="A14" s="4">
        <v>15</v>
      </c>
      <c r="B14" s="39" t="s">
        <v>274</v>
      </c>
      <c r="C14" s="10">
        <v>15100</v>
      </c>
      <c r="D14" s="8" t="s">
        <v>15</v>
      </c>
      <c r="E14" s="8" t="s">
        <v>20</v>
      </c>
      <c r="F14" s="68"/>
      <c r="G14" s="11"/>
      <c r="H14" s="80"/>
      <c r="I14" s="10" t="s">
        <v>17</v>
      </c>
      <c r="J14" s="8">
        <v>268</v>
      </c>
      <c r="K14" s="8">
        <v>4904</v>
      </c>
      <c r="L14" s="8">
        <v>3</v>
      </c>
      <c r="M14" s="8" t="s">
        <v>30</v>
      </c>
      <c r="N14" s="51">
        <v>0</v>
      </c>
      <c r="O14" s="109"/>
      <c r="P14" s="231"/>
      <c r="Q14" s="16" t="s">
        <v>324</v>
      </c>
      <c r="R14" s="120" t="s">
        <v>22</v>
      </c>
      <c r="S14" s="164"/>
    </row>
    <row r="15" spans="1:19" s="58" customFormat="1" ht="15">
      <c r="A15" s="4">
        <v>10</v>
      </c>
      <c r="B15" s="39"/>
      <c r="C15" s="10">
        <v>15100</v>
      </c>
      <c r="D15" s="8" t="s">
        <v>15</v>
      </c>
      <c r="E15" s="8" t="s">
        <v>24</v>
      </c>
      <c r="F15" s="68" t="s">
        <v>141</v>
      </c>
      <c r="G15" s="11" t="s">
        <v>273</v>
      </c>
      <c r="H15" s="80" t="s">
        <v>271</v>
      </c>
      <c r="I15" s="10" t="s">
        <v>17</v>
      </c>
      <c r="J15" s="8">
        <v>268</v>
      </c>
      <c r="K15" s="8">
        <v>4905</v>
      </c>
      <c r="L15" s="8">
        <v>1</v>
      </c>
      <c r="M15" s="8" t="s">
        <v>23</v>
      </c>
      <c r="N15" s="51">
        <v>14088.43</v>
      </c>
      <c r="O15" s="109">
        <v>2670</v>
      </c>
      <c r="P15" s="231">
        <v>7419</v>
      </c>
      <c r="Q15" s="16" t="s">
        <v>284</v>
      </c>
      <c r="R15" s="57" t="s">
        <v>22</v>
      </c>
      <c r="S15" s="164"/>
    </row>
    <row r="16" spans="1:19" s="58" customFormat="1" ht="15">
      <c r="A16" s="4">
        <v>11</v>
      </c>
      <c r="B16" s="39" t="s">
        <v>274</v>
      </c>
      <c r="C16" s="10">
        <v>15100</v>
      </c>
      <c r="D16" s="8" t="s">
        <v>15</v>
      </c>
      <c r="E16" s="8" t="s">
        <v>24</v>
      </c>
      <c r="F16" s="68" t="s">
        <v>141</v>
      </c>
      <c r="G16" s="11" t="s">
        <v>273</v>
      </c>
      <c r="H16" s="80" t="s">
        <v>271</v>
      </c>
      <c r="I16" s="10" t="s">
        <v>17</v>
      </c>
      <c r="J16" s="8">
        <v>268</v>
      </c>
      <c r="K16" s="8">
        <v>4905</v>
      </c>
      <c r="L16" s="8">
        <v>2</v>
      </c>
      <c r="M16" s="8" t="s">
        <v>23</v>
      </c>
      <c r="N16" s="51">
        <v>44748.95</v>
      </c>
      <c r="O16" s="109">
        <v>7815</v>
      </c>
      <c r="P16" s="231"/>
      <c r="Q16" s="16" t="s">
        <v>26</v>
      </c>
      <c r="R16" s="57" t="s">
        <v>19</v>
      </c>
      <c r="S16" s="164"/>
    </row>
    <row r="17" spans="1:19" s="58" customFormat="1" ht="15">
      <c r="A17" s="4">
        <v>12</v>
      </c>
      <c r="B17" s="39" t="s">
        <v>274</v>
      </c>
      <c r="C17" s="10">
        <v>15100</v>
      </c>
      <c r="D17" s="8" t="s">
        <v>15</v>
      </c>
      <c r="E17" s="8" t="s">
        <v>24</v>
      </c>
      <c r="F17" s="68" t="s">
        <v>141</v>
      </c>
      <c r="G17" s="11" t="s">
        <v>273</v>
      </c>
      <c r="H17" s="80" t="s">
        <v>271</v>
      </c>
      <c r="I17" s="10" t="s">
        <v>17</v>
      </c>
      <c r="J17" s="8">
        <v>268</v>
      </c>
      <c r="K17" s="8">
        <v>4906</v>
      </c>
      <c r="L17" s="8">
        <v>1</v>
      </c>
      <c r="M17" s="8" t="s">
        <v>23</v>
      </c>
      <c r="N17" s="51">
        <v>13914.9</v>
      </c>
      <c r="O17" s="109">
        <v>2860</v>
      </c>
      <c r="P17" s="110">
        <v>828</v>
      </c>
      <c r="Q17" s="16" t="s">
        <v>282</v>
      </c>
      <c r="R17" s="57" t="s">
        <v>22</v>
      </c>
      <c r="S17" s="165"/>
    </row>
    <row r="18" spans="1:19" s="58" customFormat="1" ht="45">
      <c r="A18" s="4">
        <v>13</v>
      </c>
      <c r="B18" s="39" t="s">
        <v>274</v>
      </c>
      <c r="C18" s="19">
        <v>15100</v>
      </c>
      <c r="D18" s="18" t="s">
        <v>15</v>
      </c>
      <c r="E18" s="18" t="s">
        <v>27</v>
      </c>
      <c r="F18" s="69" t="s">
        <v>28</v>
      </c>
      <c r="G18" s="23"/>
      <c r="H18" s="80" t="s">
        <v>271</v>
      </c>
      <c r="I18" s="19" t="s">
        <v>17</v>
      </c>
      <c r="J18" s="18">
        <v>268</v>
      </c>
      <c r="K18" s="18">
        <v>4908</v>
      </c>
      <c r="L18" s="18"/>
      <c r="M18" s="18" t="s">
        <v>29</v>
      </c>
      <c r="N18" s="51">
        <v>42</v>
      </c>
      <c r="O18" s="109"/>
      <c r="P18" s="110"/>
      <c r="Q18" s="16" t="s">
        <v>338</v>
      </c>
      <c r="R18" s="57" t="s">
        <v>19</v>
      </c>
      <c r="S18" s="146" t="s">
        <v>382</v>
      </c>
    </row>
    <row r="19" spans="1:19" s="58" customFormat="1" ht="45">
      <c r="A19" s="4">
        <v>16</v>
      </c>
      <c r="B19" s="39" t="s">
        <v>274</v>
      </c>
      <c r="C19" s="10">
        <v>15100</v>
      </c>
      <c r="D19" s="8" t="s">
        <v>15</v>
      </c>
      <c r="E19" s="8" t="s">
        <v>24</v>
      </c>
      <c r="F19" s="68" t="s">
        <v>141</v>
      </c>
      <c r="G19" s="11" t="s">
        <v>278</v>
      </c>
      <c r="H19" s="80" t="s">
        <v>271</v>
      </c>
      <c r="I19" s="10" t="s">
        <v>17</v>
      </c>
      <c r="J19" s="8">
        <v>268</v>
      </c>
      <c r="K19" s="8">
        <v>4900</v>
      </c>
      <c r="L19" s="8"/>
      <c r="M19" s="8" t="s">
        <v>30</v>
      </c>
      <c r="N19" s="51">
        <v>0</v>
      </c>
      <c r="O19" s="109"/>
      <c r="P19" s="110"/>
      <c r="Q19" s="5" t="s">
        <v>335</v>
      </c>
      <c r="R19" s="57" t="s">
        <v>22</v>
      </c>
      <c r="S19" s="146" t="s">
        <v>383</v>
      </c>
    </row>
    <row r="20" spans="1:19" s="58" customFormat="1" ht="45">
      <c r="A20" s="4">
        <v>17</v>
      </c>
      <c r="B20" s="39" t="s">
        <v>274</v>
      </c>
      <c r="C20" s="10">
        <v>15100</v>
      </c>
      <c r="D20" s="8" t="s">
        <v>15</v>
      </c>
      <c r="E20" s="8" t="s">
        <v>31</v>
      </c>
      <c r="F20" s="68" t="s">
        <v>28</v>
      </c>
      <c r="G20" s="11" t="s">
        <v>278</v>
      </c>
      <c r="H20" s="80" t="s">
        <v>271</v>
      </c>
      <c r="I20" s="10" t="s">
        <v>17</v>
      </c>
      <c r="J20" s="8">
        <v>268</v>
      </c>
      <c r="K20" s="8">
        <v>4902</v>
      </c>
      <c r="L20" s="8">
        <v>4</v>
      </c>
      <c r="M20" s="8" t="s">
        <v>30</v>
      </c>
      <c r="N20" s="51">
        <v>0</v>
      </c>
      <c r="O20" s="109"/>
      <c r="P20" s="110"/>
      <c r="Q20" s="5" t="s">
        <v>336</v>
      </c>
      <c r="R20" s="57" t="s">
        <v>22</v>
      </c>
      <c r="S20" s="146" t="s">
        <v>383</v>
      </c>
    </row>
    <row r="21" spans="1:19" s="58" customFormat="1" ht="45">
      <c r="A21" s="4">
        <v>18</v>
      </c>
      <c r="B21" s="39" t="s">
        <v>274</v>
      </c>
      <c r="C21" s="10">
        <v>15100</v>
      </c>
      <c r="D21" s="8" t="s">
        <v>15</v>
      </c>
      <c r="E21" s="8" t="s">
        <v>31</v>
      </c>
      <c r="F21" s="68" t="s">
        <v>28</v>
      </c>
      <c r="G21" s="11" t="s">
        <v>278</v>
      </c>
      <c r="H21" s="80" t="s">
        <v>271</v>
      </c>
      <c r="I21" s="10" t="s">
        <v>17</v>
      </c>
      <c r="J21" s="8">
        <v>268</v>
      </c>
      <c r="K21" s="8">
        <v>4906</v>
      </c>
      <c r="L21" s="8">
        <v>2</v>
      </c>
      <c r="M21" s="8" t="s">
        <v>30</v>
      </c>
      <c r="N21" s="51">
        <v>0</v>
      </c>
      <c r="O21" s="109"/>
      <c r="P21" s="110"/>
      <c r="Q21" s="5" t="s">
        <v>336</v>
      </c>
      <c r="R21" s="57" t="s">
        <v>22</v>
      </c>
      <c r="S21" s="146" t="s">
        <v>383</v>
      </c>
    </row>
    <row r="22" spans="1:19" s="58" customFormat="1" ht="15">
      <c r="A22" s="4">
        <v>19</v>
      </c>
      <c r="B22" s="211" t="s">
        <v>274</v>
      </c>
      <c r="C22" s="207">
        <v>15100</v>
      </c>
      <c r="D22" s="194" t="s">
        <v>15</v>
      </c>
      <c r="E22" s="194" t="s">
        <v>33</v>
      </c>
      <c r="F22" s="194" t="s">
        <v>142</v>
      </c>
      <c r="G22" s="207" t="s">
        <v>273</v>
      </c>
      <c r="H22" s="200" t="s">
        <v>279</v>
      </c>
      <c r="I22" s="211" t="s">
        <v>17</v>
      </c>
      <c r="J22" s="194">
        <v>118</v>
      </c>
      <c r="K22" s="194">
        <v>302</v>
      </c>
      <c r="L22" s="194">
        <v>7</v>
      </c>
      <c r="M22" s="194" t="s">
        <v>21</v>
      </c>
      <c r="N22" s="340">
        <v>13370.49</v>
      </c>
      <c r="O22" s="229">
        <v>6473</v>
      </c>
      <c r="P22" s="231">
        <v>4410</v>
      </c>
      <c r="Q22" s="177" t="s">
        <v>323</v>
      </c>
      <c r="R22" s="57" t="s">
        <v>22</v>
      </c>
      <c r="S22" s="156"/>
    </row>
    <row r="23" spans="1:19" s="58" customFormat="1" ht="15">
      <c r="A23" s="4">
        <v>20</v>
      </c>
      <c r="B23" s="280"/>
      <c r="C23" s="279"/>
      <c r="D23" s="223"/>
      <c r="E23" s="223"/>
      <c r="F23" s="223"/>
      <c r="G23" s="279"/>
      <c r="H23" s="201"/>
      <c r="I23" s="280"/>
      <c r="J23" s="223"/>
      <c r="K23" s="223"/>
      <c r="L23" s="196"/>
      <c r="M23" s="223"/>
      <c r="N23" s="341"/>
      <c r="O23" s="230"/>
      <c r="P23" s="231"/>
      <c r="Q23" s="181"/>
      <c r="R23" s="57" t="s">
        <v>22</v>
      </c>
      <c r="S23" s="162"/>
    </row>
    <row r="24" spans="1:19" s="58" customFormat="1" ht="15">
      <c r="A24" s="4">
        <v>21</v>
      </c>
      <c r="B24" s="39" t="s">
        <v>274</v>
      </c>
      <c r="C24" s="10">
        <v>15100</v>
      </c>
      <c r="D24" s="8" t="s">
        <v>15</v>
      </c>
      <c r="E24" s="8" t="s">
        <v>33</v>
      </c>
      <c r="F24" s="68" t="s">
        <v>143</v>
      </c>
      <c r="G24" s="11" t="s">
        <v>273</v>
      </c>
      <c r="H24" s="190"/>
      <c r="I24" s="10" t="s">
        <v>17</v>
      </c>
      <c r="J24" s="8">
        <v>118</v>
      </c>
      <c r="K24" s="8">
        <v>302</v>
      </c>
      <c r="L24" s="8">
        <v>8</v>
      </c>
      <c r="M24" s="8" t="s">
        <v>21</v>
      </c>
      <c r="N24" s="51">
        <v>35.33</v>
      </c>
      <c r="O24" s="109">
        <v>20</v>
      </c>
      <c r="P24" s="110">
        <v>2873</v>
      </c>
      <c r="Q24" s="5" t="s">
        <v>0</v>
      </c>
      <c r="R24" s="57" t="s">
        <v>19</v>
      </c>
      <c r="S24" s="125"/>
    </row>
    <row r="25" spans="1:19" s="58" customFormat="1" ht="15">
      <c r="A25" s="4">
        <v>22</v>
      </c>
      <c r="B25" s="39" t="s">
        <v>274</v>
      </c>
      <c r="C25" s="10">
        <v>15100</v>
      </c>
      <c r="D25" s="8" t="s">
        <v>15</v>
      </c>
      <c r="E25" s="8" t="s">
        <v>34</v>
      </c>
      <c r="F25" s="68" t="s">
        <v>28</v>
      </c>
      <c r="G25" s="11" t="s">
        <v>273</v>
      </c>
      <c r="H25" s="80" t="s">
        <v>279</v>
      </c>
      <c r="I25" s="10" t="s">
        <v>17</v>
      </c>
      <c r="J25" s="8">
        <v>131</v>
      </c>
      <c r="K25" s="8">
        <v>376</v>
      </c>
      <c r="L25" s="8"/>
      <c r="M25" s="8" t="s">
        <v>35</v>
      </c>
      <c r="N25" s="51">
        <v>692.88</v>
      </c>
      <c r="O25" s="111">
        <v>48</v>
      </c>
      <c r="P25" s="104">
        <v>82</v>
      </c>
      <c r="Q25" s="5" t="s">
        <v>36</v>
      </c>
      <c r="R25" s="57" t="s">
        <v>19</v>
      </c>
      <c r="S25" s="125"/>
    </row>
    <row r="26" spans="1:19" s="58" customFormat="1" ht="15">
      <c r="A26" s="17">
        <v>23</v>
      </c>
      <c r="B26" s="315" t="s">
        <v>274</v>
      </c>
      <c r="C26" s="293">
        <v>15100</v>
      </c>
      <c r="D26" s="222" t="s">
        <v>15</v>
      </c>
      <c r="E26" s="222" t="s">
        <v>37</v>
      </c>
      <c r="F26" s="194" t="s">
        <v>39</v>
      </c>
      <c r="G26" s="168" t="s">
        <v>273</v>
      </c>
      <c r="H26" s="189" t="s">
        <v>279</v>
      </c>
      <c r="I26" s="271" t="s">
        <v>17</v>
      </c>
      <c r="J26" s="222">
        <v>131</v>
      </c>
      <c r="K26" s="194">
        <v>405</v>
      </c>
      <c r="L26" s="222"/>
      <c r="M26" s="222" t="s">
        <v>40</v>
      </c>
      <c r="N26" s="349">
        <v>0</v>
      </c>
      <c r="O26" s="232">
        <v>250</v>
      </c>
      <c r="P26" s="215">
        <v>224</v>
      </c>
      <c r="Q26" s="177" t="s">
        <v>41</v>
      </c>
      <c r="R26" s="121" t="s">
        <v>19</v>
      </c>
      <c r="S26" s="158"/>
    </row>
    <row r="27" spans="1:19" s="58" customFormat="1" ht="15">
      <c r="A27" s="4">
        <v>24</v>
      </c>
      <c r="B27" s="316"/>
      <c r="C27" s="220"/>
      <c r="D27" s="196"/>
      <c r="E27" s="196"/>
      <c r="F27" s="196"/>
      <c r="G27" s="186"/>
      <c r="H27" s="214"/>
      <c r="I27" s="264"/>
      <c r="J27" s="196"/>
      <c r="K27" s="196"/>
      <c r="L27" s="196"/>
      <c r="M27" s="195"/>
      <c r="N27" s="350"/>
      <c r="O27" s="230"/>
      <c r="P27" s="231"/>
      <c r="Q27" s="180"/>
      <c r="R27" s="121" t="s">
        <v>19</v>
      </c>
      <c r="S27" s="159"/>
    </row>
    <row r="28" spans="1:19" s="58" customFormat="1" ht="15">
      <c r="A28" s="153">
        <v>25</v>
      </c>
      <c r="B28" s="39" t="s">
        <v>274</v>
      </c>
      <c r="C28" s="10">
        <v>15100</v>
      </c>
      <c r="D28" s="8" t="s">
        <v>15</v>
      </c>
      <c r="E28" s="8" t="s">
        <v>37</v>
      </c>
      <c r="F28" s="68"/>
      <c r="G28" s="11"/>
      <c r="H28" s="80" t="s">
        <v>279</v>
      </c>
      <c r="I28" s="19" t="s">
        <v>17</v>
      </c>
      <c r="J28" s="8">
        <v>131</v>
      </c>
      <c r="K28" s="8">
        <v>402</v>
      </c>
      <c r="L28" s="8"/>
      <c r="M28" s="18" t="s">
        <v>286</v>
      </c>
      <c r="N28" s="51">
        <v>0</v>
      </c>
      <c r="O28" s="109"/>
      <c r="P28" s="110">
        <v>19530</v>
      </c>
      <c r="Q28" s="5" t="s">
        <v>315</v>
      </c>
      <c r="R28" s="57" t="s">
        <v>19</v>
      </c>
      <c r="S28" s="164"/>
    </row>
    <row r="29" spans="1:19" s="58" customFormat="1" ht="15">
      <c r="A29" s="251"/>
      <c r="B29" s="39" t="s">
        <v>274</v>
      </c>
      <c r="C29" s="10">
        <v>15100</v>
      </c>
      <c r="D29" s="8" t="s">
        <v>15</v>
      </c>
      <c r="E29" s="8" t="s">
        <v>37</v>
      </c>
      <c r="F29" s="68"/>
      <c r="G29" s="11"/>
      <c r="H29" s="80" t="s">
        <v>279</v>
      </c>
      <c r="I29" s="10" t="s">
        <v>38</v>
      </c>
      <c r="J29" s="8">
        <v>131</v>
      </c>
      <c r="K29" s="8">
        <v>403</v>
      </c>
      <c r="L29" s="8"/>
      <c r="M29" s="8" t="s">
        <v>42</v>
      </c>
      <c r="N29" s="51">
        <v>36.51</v>
      </c>
      <c r="O29" s="109"/>
      <c r="P29" s="110">
        <v>1055</v>
      </c>
      <c r="Q29" s="5" t="s">
        <v>319</v>
      </c>
      <c r="R29" s="57" t="s">
        <v>19</v>
      </c>
      <c r="S29" s="164"/>
    </row>
    <row r="30" spans="1:19" s="58" customFormat="1" ht="30">
      <c r="A30" s="251"/>
      <c r="B30" s="39" t="s">
        <v>274</v>
      </c>
      <c r="C30" s="10">
        <v>15100</v>
      </c>
      <c r="D30" s="8" t="s">
        <v>15</v>
      </c>
      <c r="E30" s="8" t="s">
        <v>37</v>
      </c>
      <c r="F30" s="70" t="s">
        <v>39</v>
      </c>
      <c r="G30" s="11" t="s">
        <v>273</v>
      </c>
      <c r="H30" s="91" t="s">
        <v>279</v>
      </c>
      <c r="I30" s="15" t="s">
        <v>17</v>
      </c>
      <c r="J30" s="21">
        <v>131</v>
      </c>
      <c r="K30" s="8">
        <v>404</v>
      </c>
      <c r="L30" s="8"/>
      <c r="M30" s="21" t="s">
        <v>285</v>
      </c>
      <c r="N30" s="92">
        <v>5169</v>
      </c>
      <c r="O30" s="109">
        <v>612</v>
      </c>
      <c r="P30" s="110">
        <v>20912</v>
      </c>
      <c r="Q30" s="20" t="s">
        <v>320</v>
      </c>
      <c r="R30" s="57" t="s">
        <v>19</v>
      </c>
      <c r="S30" s="164"/>
    </row>
    <row r="31" spans="1:19" s="58" customFormat="1" ht="30">
      <c r="A31" s="251"/>
      <c r="B31" s="39" t="s">
        <v>274</v>
      </c>
      <c r="C31" s="10">
        <v>15100</v>
      </c>
      <c r="D31" s="8" t="s">
        <v>15</v>
      </c>
      <c r="E31" s="8" t="s">
        <v>37</v>
      </c>
      <c r="F31" s="70" t="s">
        <v>28</v>
      </c>
      <c r="G31" s="11" t="s">
        <v>273</v>
      </c>
      <c r="H31" s="91" t="s">
        <v>279</v>
      </c>
      <c r="I31" s="15" t="s">
        <v>17</v>
      </c>
      <c r="J31" s="21">
        <v>131</v>
      </c>
      <c r="K31" s="8">
        <v>406</v>
      </c>
      <c r="L31" s="8"/>
      <c r="M31" s="21" t="s">
        <v>29</v>
      </c>
      <c r="N31" s="92">
        <v>138</v>
      </c>
      <c r="O31" s="109">
        <v>32</v>
      </c>
      <c r="P31" s="110">
        <v>83</v>
      </c>
      <c r="Q31" s="22" t="s">
        <v>337</v>
      </c>
      <c r="R31" s="57" t="s">
        <v>19</v>
      </c>
      <c r="S31" s="164"/>
    </row>
    <row r="32" spans="1:19" s="58" customFormat="1" ht="15">
      <c r="A32" s="252"/>
      <c r="B32" s="39" t="s">
        <v>274</v>
      </c>
      <c r="C32" s="10">
        <v>15100</v>
      </c>
      <c r="D32" s="8" t="s">
        <v>15</v>
      </c>
      <c r="E32" s="8" t="s">
        <v>37</v>
      </c>
      <c r="F32" s="70" t="s">
        <v>28</v>
      </c>
      <c r="G32" s="11" t="s">
        <v>273</v>
      </c>
      <c r="H32" s="91" t="s">
        <v>279</v>
      </c>
      <c r="I32" s="15" t="s">
        <v>17</v>
      </c>
      <c r="J32" s="21">
        <v>131</v>
      </c>
      <c r="K32" s="8">
        <v>407</v>
      </c>
      <c r="L32" s="8"/>
      <c r="M32" s="21" t="s">
        <v>285</v>
      </c>
      <c r="N32" s="92">
        <v>216</v>
      </c>
      <c r="O32" s="109">
        <v>29</v>
      </c>
      <c r="P32" s="110">
        <v>1445</v>
      </c>
      <c r="Q32" s="20" t="s">
        <v>321</v>
      </c>
      <c r="R32" s="57" t="s">
        <v>19</v>
      </c>
      <c r="S32" s="165"/>
    </row>
    <row r="33" spans="1:19" s="58" customFormat="1" ht="15">
      <c r="A33" s="4">
        <v>26</v>
      </c>
      <c r="B33" s="39" t="s">
        <v>274</v>
      </c>
      <c r="C33" s="15">
        <v>15100</v>
      </c>
      <c r="D33" s="8" t="s">
        <v>15</v>
      </c>
      <c r="E33" s="8" t="s">
        <v>43</v>
      </c>
      <c r="F33" s="233" t="s">
        <v>28</v>
      </c>
      <c r="G33" s="199" t="s">
        <v>273</v>
      </c>
      <c r="H33" s="200" t="s">
        <v>271</v>
      </c>
      <c r="I33" s="170" t="s">
        <v>17</v>
      </c>
      <c r="J33" s="194">
        <v>268</v>
      </c>
      <c r="K33" s="8">
        <v>3801</v>
      </c>
      <c r="L33" s="8"/>
      <c r="M33" s="194" t="s">
        <v>44</v>
      </c>
      <c r="N33" s="342">
        <f>605*1000/1936.27</f>
        <v>312.4564239491393</v>
      </c>
      <c r="O33" s="229">
        <v>293.62</v>
      </c>
      <c r="P33" s="231">
        <v>29.4</v>
      </c>
      <c r="Q33" s="177" t="s">
        <v>45</v>
      </c>
      <c r="R33" s="57" t="s">
        <v>22</v>
      </c>
      <c r="S33" s="156"/>
    </row>
    <row r="34" spans="1:19" s="58" customFormat="1" ht="15">
      <c r="A34" s="4">
        <v>27</v>
      </c>
      <c r="B34" s="39" t="s">
        <v>274</v>
      </c>
      <c r="C34" s="15">
        <v>15100</v>
      </c>
      <c r="D34" s="8" t="s">
        <v>15</v>
      </c>
      <c r="E34" s="8" t="s">
        <v>43</v>
      </c>
      <c r="F34" s="281"/>
      <c r="G34" s="186"/>
      <c r="H34" s="227"/>
      <c r="I34" s="171"/>
      <c r="J34" s="195"/>
      <c r="K34" s="32" t="s">
        <v>46</v>
      </c>
      <c r="L34" s="8">
        <v>2</v>
      </c>
      <c r="M34" s="195"/>
      <c r="N34" s="343"/>
      <c r="O34" s="230"/>
      <c r="P34" s="231"/>
      <c r="Q34" s="181"/>
      <c r="R34" s="57" t="s">
        <v>22</v>
      </c>
      <c r="S34" s="162"/>
    </row>
    <row r="35" spans="1:19" s="58" customFormat="1" ht="15">
      <c r="A35" s="4">
        <v>28</v>
      </c>
      <c r="B35" s="39" t="s">
        <v>274</v>
      </c>
      <c r="C35" s="10">
        <v>15100</v>
      </c>
      <c r="D35" s="8" t="s">
        <v>47</v>
      </c>
      <c r="E35" s="8" t="s">
        <v>48</v>
      </c>
      <c r="F35" s="68" t="s">
        <v>28</v>
      </c>
      <c r="G35" s="11" t="s">
        <v>273</v>
      </c>
      <c r="H35" s="80" t="s">
        <v>271</v>
      </c>
      <c r="I35" s="10" t="s">
        <v>17</v>
      </c>
      <c r="J35" s="8">
        <v>268</v>
      </c>
      <c r="K35" s="32" t="s">
        <v>49</v>
      </c>
      <c r="L35" s="8">
        <v>1</v>
      </c>
      <c r="M35" s="8" t="s">
        <v>50</v>
      </c>
      <c r="N35" s="51">
        <v>0</v>
      </c>
      <c r="O35" s="109">
        <v>195</v>
      </c>
      <c r="P35" s="110"/>
      <c r="Q35" s="5" t="s">
        <v>51</v>
      </c>
      <c r="R35" s="64" t="s">
        <v>22</v>
      </c>
      <c r="S35" s="126"/>
    </row>
    <row r="36" spans="1:19" s="58" customFormat="1" ht="15">
      <c r="A36" s="4">
        <v>29</v>
      </c>
      <c r="B36" s="39" t="s">
        <v>274</v>
      </c>
      <c r="C36" s="10">
        <v>15100</v>
      </c>
      <c r="D36" s="8" t="s">
        <v>15</v>
      </c>
      <c r="E36" s="8" t="s">
        <v>52</v>
      </c>
      <c r="F36" s="68"/>
      <c r="G36" s="11"/>
      <c r="H36" s="80"/>
      <c r="I36" s="10" t="s">
        <v>38</v>
      </c>
      <c r="J36" s="8">
        <v>99</v>
      </c>
      <c r="K36" s="8">
        <v>192</v>
      </c>
      <c r="L36" s="8"/>
      <c r="M36" s="8" t="s">
        <v>76</v>
      </c>
      <c r="N36" s="51">
        <v>54.99</v>
      </c>
      <c r="O36" s="109"/>
      <c r="P36" s="110">
        <v>5460</v>
      </c>
      <c r="Q36" s="5" t="s">
        <v>343</v>
      </c>
      <c r="R36" s="57" t="s">
        <v>19</v>
      </c>
      <c r="S36" s="125"/>
    </row>
    <row r="37" spans="1:19" s="58" customFormat="1" ht="15">
      <c r="A37" s="4">
        <v>30</v>
      </c>
      <c r="B37" s="39" t="s">
        <v>274</v>
      </c>
      <c r="C37" s="10">
        <v>15100</v>
      </c>
      <c r="D37" s="8" t="s">
        <v>15</v>
      </c>
      <c r="E37" s="8" t="s">
        <v>52</v>
      </c>
      <c r="F37" s="68"/>
      <c r="G37" s="11"/>
      <c r="H37" s="80"/>
      <c r="I37" s="10" t="s">
        <v>38</v>
      </c>
      <c r="J37" s="8">
        <v>99</v>
      </c>
      <c r="K37" s="8">
        <v>193</v>
      </c>
      <c r="L37" s="8"/>
      <c r="M37" s="8" t="s">
        <v>76</v>
      </c>
      <c r="N37" s="51">
        <v>74.42</v>
      </c>
      <c r="O37" s="109"/>
      <c r="P37" s="110">
        <v>7390</v>
      </c>
      <c r="Q37" s="5" t="s">
        <v>343</v>
      </c>
      <c r="R37" s="57" t="s">
        <v>19</v>
      </c>
      <c r="S37" s="125"/>
    </row>
    <row r="38" spans="1:19" s="58" customFormat="1" ht="15">
      <c r="A38" s="4">
        <v>31</v>
      </c>
      <c r="B38" s="39" t="s">
        <v>274</v>
      </c>
      <c r="C38" s="10">
        <v>15100</v>
      </c>
      <c r="D38" s="8" t="s">
        <v>15</v>
      </c>
      <c r="E38" s="8" t="s">
        <v>52</v>
      </c>
      <c r="F38" s="68"/>
      <c r="G38" s="11"/>
      <c r="H38" s="80"/>
      <c r="I38" s="10" t="s">
        <v>38</v>
      </c>
      <c r="J38" s="8">
        <v>99</v>
      </c>
      <c r="K38" s="8">
        <v>194</v>
      </c>
      <c r="L38" s="8"/>
      <c r="M38" s="8" t="s">
        <v>76</v>
      </c>
      <c r="N38" s="51">
        <v>36.46</v>
      </c>
      <c r="O38" s="109"/>
      <c r="P38" s="110">
        <v>3620</v>
      </c>
      <c r="Q38" s="5" t="s">
        <v>343</v>
      </c>
      <c r="R38" s="57" t="s">
        <v>19</v>
      </c>
      <c r="S38" s="125"/>
    </row>
    <row r="39" spans="1:19" s="58" customFormat="1" ht="15">
      <c r="A39" s="4">
        <v>32</v>
      </c>
      <c r="B39" s="39" t="s">
        <v>274</v>
      </c>
      <c r="C39" s="10">
        <v>15100</v>
      </c>
      <c r="D39" s="8" t="s">
        <v>15</v>
      </c>
      <c r="E39" s="8" t="s">
        <v>52</v>
      </c>
      <c r="F39" s="68"/>
      <c r="G39" s="11"/>
      <c r="H39" s="80"/>
      <c r="I39" s="10" t="s">
        <v>38</v>
      </c>
      <c r="J39" s="8">
        <v>99</v>
      </c>
      <c r="K39" s="8">
        <v>195</v>
      </c>
      <c r="L39" s="8"/>
      <c r="M39" s="8" t="s">
        <v>76</v>
      </c>
      <c r="N39" s="51">
        <v>31.32</v>
      </c>
      <c r="O39" s="109"/>
      <c r="P39" s="110">
        <v>3110</v>
      </c>
      <c r="Q39" s="5" t="s">
        <v>343</v>
      </c>
      <c r="R39" s="57" t="s">
        <v>19</v>
      </c>
      <c r="S39" s="125"/>
    </row>
    <row r="40" spans="1:19" s="58" customFormat="1" ht="15">
      <c r="A40" s="4">
        <v>33</v>
      </c>
      <c r="B40" s="39" t="s">
        <v>274</v>
      </c>
      <c r="C40" s="10">
        <v>15100</v>
      </c>
      <c r="D40" s="8" t="s">
        <v>15</v>
      </c>
      <c r="E40" s="8" t="s">
        <v>52</v>
      </c>
      <c r="F40" s="68"/>
      <c r="G40" s="11"/>
      <c r="H40" s="80"/>
      <c r="I40" s="10" t="s">
        <v>38</v>
      </c>
      <c r="J40" s="8">
        <v>99</v>
      </c>
      <c r="K40" s="8">
        <v>196</v>
      </c>
      <c r="L40" s="8"/>
      <c r="M40" s="8" t="s">
        <v>76</v>
      </c>
      <c r="N40" s="51">
        <v>39.58</v>
      </c>
      <c r="O40" s="109"/>
      <c r="P40" s="110">
        <v>3930</v>
      </c>
      <c r="Q40" s="5" t="s">
        <v>343</v>
      </c>
      <c r="R40" s="57" t="s">
        <v>19</v>
      </c>
      <c r="S40" s="125"/>
    </row>
    <row r="41" spans="1:19" s="58" customFormat="1" ht="15">
      <c r="A41" s="4">
        <v>34</v>
      </c>
      <c r="B41" s="39" t="s">
        <v>274</v>
      </c>
      <c r="C41" s="10">
        <v>15100</v>
      </c>
      <c r="D41" s="8" t="s">
        <v>15</v>
      </c>
      <c r="E41" s="8" t="s">
        <v>52</v>
      </c>
      <c r="F41" s="68"/>
      <c r="G41" s="11"/>
      <c r="H41" s="80"/>
      <c r="I41" s="10" t="s">
        <v>38</v>
      </c>
      <c r="J41" s="8">
        <v>99</v>
      </c>
      <c r="K41" s="8">
        <v>197</v>
      </c>
      <c r="L41" s="8"/>
      <c r="M41" s="8" t="s">
        <v>76</v>
      </c>
      <c r="N41" s="51">
        <v>52.67</v>
      </c>
      <c r="O41" s="109"/>
      <c r="P41" s="110">
        <v>5230</v>
      </c>
      <c r="Q41" s="5" t="s">
        <v>343</v>
      </c>
      <c r="R41" s="57" t="s">
        <v>19</v>
      </c>
      <c r="S41" s="125"/>
    </row>
    <row r="42" spans="1:19" s="58" customFormat="1" ht="15">
      <c r="A42" s="4">
        <v>35</v>
      </c>
      <c r="B42" s="39" t="s">
        <v>274</v>
      </c>
      <c r="C42" s="10">
        <v>15100</v>
      </c>
      <c r="D42" s="8" t="s">
        <v>15</v>
      </c>
      <c r="E42" s="8" t="s">
        <v>52</v>
      </c>
      <c r="F42" s="68"/>
      <c r="G42" s="11"/>
      <c r="H42" s="80"/>
      <c r="I42" s="10" t="s">
        <v>38</v>
      </c>
      <c r="J42" s="8">
        <v>99</v>
      </c>
      <c r="K42" s="8">
        <v>277</v>
      </c>
      <c r="L42" s="8"/>
      <c r="M42" s="8" t="s">
        <v>139</v>
      </c>
      <c r="N42" s="51">
        <v>171.05</v>
      </c>
      <c r="O42" s="109"/>
      <c r="P42" s="110">
        <v>13800</v>
      </c>
      <c r="Q42" s="5" t="s">
        <v>343</v>
      </c>
      <c r="R42" s="57" t="s">
        <v>19</v>
      </c>
      <c r="S42" s="125"/>
    </row>
    <row r="43" spans="1:19" s="58" customFormat="1" ht="15">
      <c r="A43" s="4">
        <v>36</v>
      </c>
      <c r="B43" s="39" t="s">
        <v>274</v>
      </c>
      <c r="C43" s="10">
        <v>15100</v>
      </c>
      <c r="D43" s="8" t="s">
        <v>15</v>
      </c>
      <c r="E43" s="8" t="s">
        <v>52</v>
      </c>
      <c r="F43" s="68"/>
      <c r="G43" s="11"/>
      <c r="H43" s="80"/>
      <c r="I43" s="10" t="s">
        <v>38</v>
      </c>
      <c r="J43" s="8">
        <v>99</v>
      </c>
      <c r="K43" s="8">
        <v>279</v>
      </c>
      <c r="L43" s="8"/>
      <c r="M43" s="8" t="s">
        <v>139</v>
      </c>
      <c r="N43" s="51">
        <v>22.43</v>
      </c>
      <c r="O43" s="109"/>
      <c r="P43" s="110">
        <v>1810</v>
      </c>
      <c r="Q43" s="5" t="s">
        <v>343</v>
      </c>
      <c r="R43" s="57" t="s">
        <v>19</v>
      </c>
      <c r="S43" s="125"/>
    </row>
    <row r="44" spans="1:19" s="58" customFormat="1" ht="15">
      <c r="A44" s="4">
        <v>37</v>
      </c>
      <c r="B44" s="39" t="s">
        <v>274</v>
      </c>
      <c r="C44" s="10">
        <v>15100</v>
      </c>
      <c r="D44" s="8" t="s">
        <v>15</v>
      </c>
      <c r="E44" s="8" t="s">
        <v>52</v>
      </c>
      <c r="F44" s="68"/>
      <c r="G44" s="11"/>
      <c r="H44" s="80"/>
      <c r="I44" s="10" t="s">
        <v>38</v>
      </c>
      <c r="J44" s="8">
        <v>99</v>
      </c>
      <c r="K44" s="8">
        <v>280</v>
      </c>
      <c r="L44" s="8"/>
      <c r="M44" s="8" t="s">
        <v>139</v>
      </c>
      <c r="N44" s="51">
        <f>228.72*1000/1936.27</f>
        <v>118.12402195974735</v>
      </c>
      <c r="O44" s="109"/>
      <c r="P44" s="110">
        <v>9530</v>
      </c>
      <c r="Q44" s="5" t="s">
        <v>343</v>
      </c>
      <c r="R44" s="57" t="s">
        <v>19</v>
      </c>
      <c r="S44" s="125"/>
    </row>
    <row r="45" spans="1:19" s="58" customFormat="1" ht="15">
      <c r="A45" s="4">
        <v>38</v>
      </c>
      <c r="B45" s="39" t="s">
        <v>274</v>
      </c>
      <c r="C45" s="10">
        <v>15100</v>
      </c>
      <c r="D45" s="8" t="s">
        <v>15</v>
      </c>
      <c r="E45" s="8" t="s">
        <v>52</v>
      </c>
      <c r="F45" s="68"/>
      <c r="G45" s="11"/>
      <c r="H45" s="80"/>
      <c r="I45" s="10" t="s">
        <v>38</v>
      </c>
      <c r="J45" s="8">
        <v>99</v>
      </c>
      <c r="K45" s="8">
        <v>300</v>
      </c>
      <c r="L45" s="8"/>
      <c r="M45" s="8" t="s">
        <v>139</v>
      </c>
      <c r="N45" s="51">
        <f>119.76*1000/1936.27</f>
        <v>61.8508782349569</v>
      </c>
      <c r="O45" s="109"/>
      <c r="P45" s="110">
        <v>4990</v>
      </c>
      <c r="Q45" s="5" t="s">
        <v>343</v>
      </c>
      <c r="R45" s="57" t="s">
        <v>19</v>
      </c>
      <c r="S45" s="125"/>
    </row>
    <row r="46" spans="1:19" s="58" customFormat="1" ht="15">
      <c r="A46" s="4">
        <v>39</v>
      </c>
      <c r="B46" s="39" t="s">
        <v>274</v>
      </c>
      <c r="C46" s="10">
        <v>15100</v>
      </c>
      <c r="D46" s="8" t="s">
        <v>15</v>
      </c>
      <c r="E46" s="8" t="s">
        <v>52</v>
      </c>
      <c r="F46" s="68"/>
      <c r="G46" s="11"/>
      <c r="H46" s="80"/>
      <c r="I46" s="10" t="s">
        <v>38</v>
      </c>
      <c r="J46" s="8">
        <v>100</v>
      </c>
      <c r="K46" s="8">
        <v>1</v>
      </c>
      <c r="L46" s="8"/>
      <c r="M46" s="8" t="s">
        <v>76</v>
      </c>
      <c r="N46" s="51">
        <v>37.64</v>
      </c>
      <c r="O46" s="109"/>
      <c r="P46" s="110">
        <v>3390</v>
      </c>
      <c r="Q46" s="5" t="s">
        <v>343</v>
      </c>
      <c r="R46" s="57" t="s">
        <v>19</v>
      </c>
      <c r="S46" s="125"/>
    </row>
    <row r="47" spans="1:19" s="58" customFormat="1" ht="15">
      <c r="A47" s="4">
        <v>40</v>
      </c>
      <c r="B47" s="39" t="s">
        <v>274</v>
      </c>
      <c r="C47" s="10">
        <v>15100</v>
      </c>
      <c r="D47" s="8" t="s">
        <v>15</v>
      </c>
      <c r="E47" s="8" t="s">
        <v>52</v>
      </c>
      <c r="F47" s="68"/>
      <c r="G47" s="11"/>
      <c r="H47" s="80"/>
      <c r="I47" s="10" t="s">
        <v>38</v>
      </c>
      <c r="J47" s="8">
        <v>100</v>
      </c>
      <c r="K47" s="8">
        <v>2</v>
      </c>
      <c r="L47" s="8"/>
      <c r="M47" s="8" t="s">
        <v>76</v>
      </c>
      <c r="N47" s="51">
        <v>71.51</v>
      </c>
      <c r="O47" s="109"/>
      <c r="P47" s="110">
        <v>6440</v>
      </c>
      <c r="Q47" s="5" t="s">
        <v>343</v>
      </c>
      <c r="R47" s="57" t="s">
        <v>19</v>
      </c>
      <c r="S47" s="125"/>
    </row>
    <row r="48" spans="1:19" s="58" customFormat="1" ht="15">
      <c r="A48" s="4">
        <v>41</v>
      </c>
      <c r="B48" s="39" t="s">
        <v>274</v>
      </c>
      <c r="C48" s="10">
        <v>15100</v>
      </c>
      <c r="D48" s="8" t="s">
        <v>15</v>
      </c>
      <c r="E48" s="8" t="s">
        <v>52</v>
      </c>
      <c r="F48" s="68"/>
      <c r="G48" s="11"/>
      <c r="H48" s="80"/>
      <c r="I48" s="10" t="s">
        <v>38</v>
      </c>
      <c r="J48" s="8">
        <v>100</v>
      </c>
      <c r="K48" s="8">
        <v>4</v>
      </c>
      <c r="L48" s="8"/>
      <c r="M48" s="8" t="s">
        <v>76</v>
      </c>
      <c r="N48" s="51">
        <v>52.41</v>
      </c>
      <c r="O48" s="109"/>
      <c r="P48" s="110">
        <v>4720</v>
      </c>
      <c r="Q48" s="5" t="s">
        <v>343</v>
      </c>
      <c r="R48" s="57" t="s">
        <v>19</v>
      </c>
      <c r="S48" s="125"/>
    </row>
    <row r="49" spans="1:20" s="58" customFormat="1" ht="15">
      <c r="A49" s="4">
        <v>42</v>
      </c>
      <c r="B49" s="39" t="s">
        <v>274</v>
      </c>
      <c r="C49" s="10">
        <v>15100</v>
      </c>
      <c r="D49" s="8" t="s">
        <v>15</v>
      </c>
      <c r="E49" s="8" t="s">
        <v>52</v>
      </c>
      <c r="F49" s="68"/>
      <c r="G49" s="11"/>
      <c r="H49" s="80"/>
      <c r="I49" s="10" t="s">
        <v>38</v>
      </c>
      <c r="J49" s="8">
        <v>100</v>
      </c>
      <c r="K49" s="8">
        <v>5</v>
      </c>
      <c r="L49" s="8"/>
      <c r="M49" s="8" t="s">
        <v>139</v>
      </c>
      <c r="N49" s="51">
        <f>51.12*1000/1936.27</f>
        <v>26.40127668145455</v>
      </c>
      <c r="O49" s="109"/>
      <c r="P49" s="110">
        <v>2130</v>
      </c>
      <c r="Q49" s="5" t="s">
        <v>343</v>
      </c>
      <c r="R49" s="57" t="s">
        <v>19</v>
      </c>
      <c r="S49" s="125"/>
      <c r="T49" s="66"/>
    </row>
    <row r="50" spans="1:19" s="58" customFormat="1" ht="15">
      <c r="A50" s="4">
        <v>43</v>
      </c>
      <c r="B50" s="39" t="s">
        <v>274</v>
      </c>
      <c r="C50" s="10">
        <v>15100</v>
      </c>
      <c r="D50" s="8" t="s">
        <v>15</v>
      </c>
      <c r="E50" s="8" t="s">
        <v>52</v>
      </c>
      <c r="F50" s="68"/>
      <c r="G50" s="11"/>
      <c r="H50" s="80"/>
      <c r="I50" s="10" t="s">
        <v>38</v>
      </c>
      <c r="J50" s="8">
        <v>100</v>
      </c>
      <c r="K50" s="8">
        <v>6</v>
      </c>
      <c r="L50" s="8"/>
      <c r="M50" s="8" t="s">
        <v>76</v>
      </c>
      <c r="N50" s="51">
        <v>50.97</v>
      </c>
      <c r="O50" s="109"/>
      <c r="P50" s="110">
        <v>4590</v>
      </c>
      <c r="Q50" s="5" t="s">
        <v>343</v>
      </c>
      <c r="R50" s="57" t="s">
        <v>19</v>
      </c>
      <c r="S50" s="125"/>
    </row>
    <row r="51" spans="1:19" s="58" customFormat="1" ht="15">
      <c r="A51" s="4">
        <v>44</v>
      </c>
      <c r="B51" s="39" t="s">
        <v>274</v>
      </c>
      <c r="C51" s="10">
        <v>15100</v>
      </c>
      <c r="D51" s="8" t="s">
        <v>15</v>
      </c>
      <c r="E51" s="8" t="s">
        <v>52</v>
      </c>
      <c r="F51" s="68"/>
      <c r="G51" s="11"/>
      <c r="H51" s="80"/>
      <c r="I51" s="10" t="s">
        <v>38</v>
      </c>
      <c r="J51" s="8">
        <v>100</v>
      </c>
      <c r="K51" s="8">
        <v>7</v>
      </c>
      <c r="L51" s="8"/>
      <c r="M51" s="8" t="s">
        <v>139</v>
      </c>
      <c r="N51" s="51">
        <f>150.24*1000/1936.27</f>
        <v>77.59248451920445</v>
      </c>
      <c r="O51" s="109"/>
      <c r="P51" s="110">
        <v>6260</v>
      </c>
      <c r="Q51" s="5" t="s">
        <v>343</v>
      </c>
      <c r="R51" s="57" t="s">
        <v>19</v>
      </c>
      <c r="S51" s="125"/>
    </row>
    <row r="52" spans="1:19" s="58" customFormat="1" ht="15">
      <c r="A52" s="4">
        <v>45</v>
      </c>
      <c r="B52" s="39" t="s">
        <v>274</v>
      </c>
      <c r="C52" s="43">
        <v>15100</v>
      </c>
      <c r="D52" s="8" t="s">
        <v>15</v>
      </c>
      <c r="E52" s="8" t="s">
        <v>52</v>
      </c>
      <c r="F52" s="68"/>
      <c r="G52" s="11"/>
      <c r="H52" s="80"/>
      <c r="I52" s="10" t="s">
        <v>38</v>
      </c>
      <c r="J52" s="8">
        <v>100</v>
      </c>
      <c r="K52" s="8">
        <v>9</v>
      </c>
      <c r="L52" s="8"/>
      <c r="M52" s="8" t="s">
        <v>76</v>
      </c>
      <c r="N52" s="51">
        <v>34.87</v>
      </c>
      <c r="O52" s="109"/>
      <c r="P52" s="110">
        <v>3140</v>
      </c>
      <c r="Q52" s="5" t="s">
        <v>343</v>
      </c>
      <c r="R52" s="57" t="s">
        <v>19</v>
      </c>
      <c r="S52" s="125"/>
    </row>
    <row r="53" spans="1:19" s="58" customFormat="1" ht="15">
      <c r="A53" s="4">
        <v>46</v>
      </c>
      <c r="B53" s="39" t="s">
        <v>274</v>
      </c>
      <c r="C53" s="43">
        <v>15100</v>
      </c>
      <c r="D53" s="8" t="s">
        <v>15</v>
      </c>
      <c r="E53" s="8" t="s">
        <v>52</v>
      </c>
      <c r="F53" s="68"/>
      <c r="G53" s="11"/>
      <c r="H53" s="80"/>
      <c r="I53" s="10" t="s">
        <v>38</v>
      </c>
      <c r="J53" s="8">
        <v>100</v>
      </c>
      <c r="K53" s="8">
        <v>10</v>
      </c>
      <c r="L53" s="8"/>
      <c r="M53" s="8" t="s">
        <v>76</v>
      </c>
      <c r="N53" s="51">
        <v>52.41</v>
      </c>
      <c r="O53" s="109"/>
      <c r="P53" s="110">
        <v>4720</v>
      </c>
      <c r="Q53" s="5" t="s">
        <v>343</v>
      </c>
      <c r="R53" s="57" t="s">
        <v>19</v>
      </c>
      <c r="S53" s="125"/>
    </row>
    <row r="54" spans="1:19" s="58" customFormat="1" ht="15">
      <c r="A54" s="302">
        <v>47</v>
      </c>
      <c r="B54" s="39" t="s">
        <v>274</v>
      </c>
      <c r="C54" s="282">
        <v>15100</v>
      </c>
      <c r="D54" s="203" t="s">
        <v>15</v>
      </c>
      <c r="E54" s="203" t="s">
        <v>52</v>
      </c>
      <c r="F54" s="233"/>
      <c r="G54" s="11"/>
      <c r="H54" s="80"/>
      <c r="I54" s="170" t="s">
        <v>38</v>
      </c>
      <c r="J54" s="194">
        <v>100</v>
      </c>
      <c r="K54" s="194">
        <v>11</v>
      </c>
      <c r="L54" s="194"/>
      <c r="M54" s="8" t="s">
        <v>76</v>
      </c>
      <c r="N54" s="51">
        <v>3.33</v>
      </c>
      <c r="O54" s="109"/>
      <c r="P54" s="110">
        <v>300</v>
      </c>
      <c r="Q54" s="5" t="s">
        <v>343</v>
      </c>
      <c r="R54" s="57" t="s">
        <v>19</v>
      </c>
      <c r="S54" s="156"/>
    </row>
    <row r="55" spans="1:19" s="58" customFormat="1" ht="15">
      <c r="A55" s="302"/>
      <c r="B55" s="39" t="s">
        <v>274</v>
      </c>
      <c r="C55" s="283"/>
      <c r="D55" s="203"/>
      <c r="E55" s="203"/>
      <c r="F55" s="281"/>
      <c r="G55" s="11"/>
      <c r="H55" s="80"/>
      <c r="I55" s="171"/>
      <c r="J55" s="195"/>
      <c r="K55" s="195"/>
      <c r="L55" s="195"/>
      <c r="M55" s="8" t="s">
        <v>54</v>
      </c>
      <c r="N55" s="51">
        <v>20.92</v>
      </c>
      <c r="O55" s="109"/>
      <c r="P55" s="110">
        <v>2250</v>
      </c>
      <c r="Q55" s="5" t="s">
        <v>343</v>
      </c>
      <c r="R55" s="57" t="s">
        <v>19</v>
      </c>
      <c r="S55" s="162"/>
    </row>
    <row r="56" spans="1:19" s="58" customFormat="1" ht="15">
      <c r="A56" s="4">
        <v>48</v>
      </c>
      <c r="B56" s="39" t="s">
        <v>274</v>
      </c>
      <c r="C56" s="43">
        <v>15100</v>
      </c>
      <c r="D56" s="8" t="s">
        <v>15</v>
      </c>
      <c r="E56" s="8" t="s">
        <v>52</v>
      </c>
      <c r="F56" s="68"/>
      <c r="G56" s="11"/>
      <c r="H56" s="80"/>
      <c r="I56" s="10" t="s">
        <v>38</v>
      </c>
      <c r="J56" s="8">
        <v>100</v>
      </c>
      <c r="K56" s="8">
        <v>12</v>
      </c>
      <c r="L56" s="8"/>
      <c r="M56" s="8" t="s">
        <v>76</v>
      </c>
      <c r="N56" s="51">
        <v>75.95</v>
      </c>
      <c r="O56" s="109"/>
      <c r="P56" s="110">
        <v>6840</v>
      </c>
      <c r="Q56" s="5" t="s">
        <v>343</v>
      </c>
      <c r="R56" s="57" t="s">
        <v>19</v>
      </c>
      <c r="S56" s="125"/>
    </row>
    <row r="57" spans="1:19" s="58" customFormat="1" ht="15">
      <c r="A57" s="4">
        <v>49</v>
      </c>
      <c r="B57" s="39" t="s">
        <v>274</v>
      </c>
      <c r="C57" s="43">
        <v>15100</v>
      </c>
      <c r="D57" s="8" t="s">
        <v>15</v>
      </c>
      <c r="E57" s="8" t="s">
        <v>52</v>
      </c>
      <c r="F57" s="68"/>
      <c r="G57" s="11"/>
      <c r="H57" s="80"/>
      <c r="I57" s="10" t="s">
        <v>38</v>
      </c>
      <c r="J57" s="8">
        <v>100</v>
      </c>
      <c r="K57" s="8">
        <v>13</v>
      </c>
      <c r="L57" s="8"/>
      <c r="M57" s="8" t="s">
        <v>76</v>
      </c>
      <c r="N57" s="51">
        <v>37.75</v>
      </c>
      <c r="O57" s="109"/>
      <c r="P57" s="110">
        <v>3400</v>
      </c>
      <c r="Q57" s="5" t="s">
        <v>343</v>
      </c>
      <c r="R57" s="57" t="s">
        <v>19</v>
      </c>
      <c r="S57" s="125"/>
    </row>
    <row r="58" spans="1:19" s="58" customFormat="1" ht="15">
      <c r="A58" s="4">
        <v>50</v>
      </c>
      <c r="B58" s="39" t="s">
        <v>274</v>
      </c>
      <c r="C58" s="43">
        <v>15100</v>
      </c>
      <c r="D58" s="8" t="s">
        <v>15</v>
      </c>
      <c r="E58" s="8" t="s">
        <v>52</v>
      </c>
      <c r="F58" s="68"/>
      <c r="G58" s="11"/>
      <c r="H58" s="80"/>
      <c r="I58" s="10" t="s">
        <v>38</v>
      </c>
      <c r="J58" s="8">
        <v>100</v>
      </c>
      <c r="K58" s="8">
        <v>14</v>
      </c>
      <c r="L58" s="8"/>
      <c r="M58" s="8" t="s">
        <v>76</v>
      </c>
      <c r="N58" s="51">
        <v>378.64</v>
      </c>
      <c r="O58" s="109"/>
      <c r="P58" s="110">
        <v>34100</v>
      </c>
      <c r="Q58" s="5" t="s">
        <v>343</v>
      </c>
      <c r="R58" s="57" t="s">
        <v>19</v>
      </c>
      <c r="S58" s="125"/>
    </row>
    <row r="59" spans="1:19" s="58" customFormat="1" ht="15">
      <c r="A59" s="4">
        <v>51</v>
      </c>
      <c r="B59" s="39" t="s">
        <v>274</v>
      </c>
      <c r="C59" s="43">
        <v>15100</v>
      </c>
      <c r="D59" s="8" t="s">
        <v>15</v>
      </c>
      <c r="E59" s="8" t="s">
        <v>52</v>
      </c>
      <c r="F59" s="68"/>
      <c r="G59" s="11"/>
      <c r="H59" s="80"/>
      <c r="I59" s="10" t="s">
        <v>38</v>
      </c>
      <c r="J59" s="8">
        <v>100</v>
      </c>
      <c r="K59" s="8">
        <v>16</v>
      </c>
      <c r="L59" s="8"/>
      <c r="M59" s="8" t="s">
        <v>76</v>
      </c>
      <c r="N59" s="51">
        <v>40.31</v>
      </c>
      <c r="O59" s="109"/>
      <c r="P59" s="110">
        <v>3630</v>
      </c>
      <c r="Q59" s="5" t="s">
        <v>343</v>
      </c>
      <c r="R59" s="57" t="s">
        <v>19</v>
      </c>
      <c r="S59" s="125"/>
    </row>
    <row r="60" spans="1:19" s="58" customFormat="1" ht="15">
      <c r="A60" s="4">
        <v>52</v>
      </c>
      <c r="B60" s="39" t="s">
        <v>274</v>
      </c>
      <c r="C60" s="43">
        <v>15100</v>
      </c>
      <c r="D60" s="8" t="s">
        <v>15</v>
      </c>
      <c r="E60" s="8" t="s">
        <v>52</v>
      </c>
      <c r="F60" s="68"/>
      <c r="G60" s="11"/>
      <c r="H60" s="80"/>
      <c r="I60" s="10" t="s">
        <v>38</v>
      </c>
      <c r="J60" s="8">
        <v>100</v>
      </c>
      <c r="K60" s="8">
        <v>17</v>
      </c>
      <c r="L60" s="8"/>
      <c r="M60" s="8" t="s">
        <v>76</v>
      </c>
      <c r="N60" s="51">
        <v>19.65</v>
      </c>
      <c r="O60" s="109"/>
      <c r="P60" s="110">
        <v>1770</v>
      </c>
      <c r="Q60" s="5" t="s">
        <v>343</v>
      </c>
      <c r="R60" s="57" t="s">
        <v>19</v>
      </c>
      <c r="S60" s="125"/>
    </row>
    <row r="61" spans="1:19" s="58" customFormat="1" ht="15">
      <c r="A61" s="4">
        <v>53</v>
      </c>
      <c r="B61" s="39" t="s">
        <v>274</v>
      </c>
      <c r="C61" s="43">
        <v>15100</v>
      </c>
      <c r="D61" s="8" t="s">
        <v>15</v>
      </c>
      <c r="E61" s="8" t="s">
        <v>52</v>
      </c>
      <c r="F61" s="68"/>
      <c r="G61" s="11"/>
      <c r="H61" s="80"/>
      <c r="I61" s="10" t="s">
        <v>38</v>
      </c>
      <c r="J61" s="8">
        <v>100</v>
      </c>
      <c r="K61" s="8">
        <v>18</v>
      </c>
      <c r="L61" s="8"/>
      <c r="M61" s="8" t="s">
        <v>76</v>
      </c>
      <c r="N61" s="51">
        <v>18.99</v>
      </c>
      <c r="O61" s="109"/>
      <c r="P61" s="110">
        <v>1710</v>
      </c>
      <c r="Q61" s="5" t="s">
        <v>343</v>
      </c>
      <c r="R61" s="57" t="s">
        <v>19</v>
      </c>
      <c r="S61" s="125"/>
    </row>
    <row r="62" spans="1:19" s="58" customFormat="1" ht="15">
      <c r="A62" s="4">
        <v>54</v>
      </c>
      <c r="B62" s="39" t="s">
        <v>274</v>
      </c>
      <c r="C62" s="43">
        <v>15100</v>
      </c>
      <c r="D62" s="8" t="s">
        <v>15</v>
      </c>
      <c r="E62" s="8" t="s">
        <v>52</v>
      </c>
      <c r="F62" s="68"/>
      <c r="G62" s="11"/>
      <c r="H62" s="80"/>
      <c r="I62" s="10" t="s">
        <v>38</v>
      </c>
      <c r="J62" s="8">
        <v>100</v>
      </c>
      <c r="K62" s="8">
        <v>19</v>
      </c>
      <c r="L62" s="8"/>
      <c r="M62" s="8" t="s">
        <v>76</v>
      </c>
      <c r="N62" s="51">
        <v>91.5</v>
      </c>
      <c r="O62" s="109"/>
      <c r="P62" s="110">
        <v>8240</v>
      </c>
      <c r="Q62" s="5" t="s">
        <v>343</v>
      </c>
      <c r="R62" s="57" t="s">
        <v>19</v>
      </c>
      <c r="S62" s="125"/>
    </row>
    <row r="63" spans="1:19" s="58" customFormat="1" ht="15">
      <c r="A63" s="302">
        <v>55</v>
      </c>
      <c r="B63" s="39" t="s">
        <v>274</v>
      </c>
      <c r="C63" s="282">
        <v>15100</v>
      </c>
      <c r="D63" s="203" t="s">
        <v>15</v>
      </c>
      <c r="E63" s="203" t="s">
        <v>52</v>
      </c>
      <c r="F63" s="331"/>
      <c r="G63" s="28"/>
      <c r="H63" s="81"/>
      <c r="I63" s="170" t="s">
        <v>38</v>
      </c>
      <c r="J63" s="194">
        <v>100</v>
      </c>
      <c r="K63" s="194">
        <v>26</v>
      </c>
      <c r="L63" s="194"/>
      <c r="M63" s="8" t="s">
        <v>76</v>
      </c>
      <c r="N63" s="51">
        <v>66.62</v>
      </c>
      <c r="O63" s="109"/>
      <c r="P63" s="110">
        <v>6000</v>
      </c>
      <c r="Q63" s="5" t="s">
        <v>343</v>
      </c>
      <c r="R63" s="57" t="s">
        <v>19</v>
      </c>
      <c r="S63" s="156"/>
    </row>
    <row r="64" spans="1:19" s="58" customFormat="1" ht="15">
      <c r="A64" s="302"/>
      <c r="B64" s="39" t="s">
        <v>274</v>
      </c>
      <c r="C64" s="283"/>
      <c r="D64" s="203"/>
      <c r="E64" s="203"/>
      <c r="F64" s="332"/>
      <c r="G64" s="28"/>
      <c r="H64" s="81"/>
      <c r="I64" s="171"/>
      <c r="J64" s="195"/>
      <c r="K64" s="195"/>
      <c r="L64" s="195"/>
      <c r="M64" s="8" t="s">
        <v>54</v>
      </c>
      <c r="N64" s="51">
        <v>52.62</v>
      </c>
      <c r="O64" s="109"/>
      <c r="P64" s="110">
        <v>5660</v>
      </c>
      <c r="Q64" s="5" t="s">
        <v>343</v>
      </c>
      <c r="R64" s="57" t="s">
        <v>19</v>
      </c>
      <c r="S64" s="162"/>
    </row>
    <row r="65" spans="1:19" s="58" customFormat="1" ht="15">
      <c r="A65" s="4">
        <v>56</v>
      </c>
      <c r="B65" s="39" t="s">
        <v>274</v>
      </c>
      <c r="C65" s="43">
        <v>15100</v>
      </c>
      <c r="D65" s="8" t="s">
        <v>15</v>
      </c>
      <c r="E65" s="8" t="s">
        <v>52</v>
      </c>
      <c r="F65" s="68"/>
      <c r="G65" s="11"/>
      <c r="H65" s="80"/>
      <c r="I65" s="15" t="s">
        <v>38</v>
      </c>
      <c r="J65" s="8">
        <v>100</v>
      </c>
      <c r="K65" s="8">
        <v>27</v>
      </c>
      <c r="L65" s="8"/>
      <c r="M65" s="8" t="s">
        <v>76</v>
      </c>
      <c r="N65" s="51">
        <v>39.75</v>
      </c>
      <c r="O65" s="109"/>
      <c r="P65" s="110">
        <v>3580</v>
      </c>
      <c r="Q65" s="5" t="s">
        <v>343</v>
      </c>
      <c r="R65" s="57" t="s">
        <v>19</v>
      </c>
      <c r="S65" s="125"/>
    </row>
    <row r="66" spans="1:19" s="58" customFormat="1" ht="15">
      <c r="A66" s="302">
        <v>57</v>
      </c>
      <c r="B66" s="39" t="s">
        <v>274</v>
      </c>
      <c r="C66" s="282">
        <v>15100</v>
      </c>
      <c r="D66" s="203" t="s">
        <v>15</v>
      </c>
      <c r="E66" s="203" t="s">
        <v>52</v>
      </c>
      <c r="F66" s="233"/>
      <c r="G66" s="11"/>
      <c r="H66" s="80"/>
      <c r="I66" s="170" t="s">
        <v>38</v>
      </c>
      <c r="J66" s="194">
        <v>100</v>
      </c>
      <c r="K66" s="194">
        <v>29</v>
      </c>
      <c r="L66" s="194"/>
      <c r="M66" s="8" t="s">
        <v>76</v>
      </c>
      <c r="N66" s="51">
        <v>4.44</v>
      </c>
      <c r="O66" s="109"/>
      <c r="P66" s="110">
        <v>400</v>
      </c>
      <c r="Q66" s="5" t="s">
        <v>343</v>
      </c>
      <c r="R66" s="57" t="s">
        <v>19</v>
      </c>
      <c r="S66" s="156"/>
    </row>
    <row r="67" spans="1:19" s="58" customFormat="1" ht="15">
      <c r="A67" s="302"/>
      <c r="B67" s="39" t="s">
        <v>274</v>
      </c>
      <c r="C67" s="283"/>
      <c r="D67" s="203"/>
      <c r="E67" s="203"/>
      <c r="F67" s="281"/>
      <c r="G67" s="11"/>
      <c r="H67" s="80"/>
      <c r="I67" s="278"/>
      <c r="J67" s="195"/>
      <c r="K67" s="195"/>
      <c r="L67" s="195"/>
      <c r="M67" s="8" t="s">
        <v>54</v>
      </c>
      <c r="N67" s="51">
        <v>0.46</v>
      </c>
      <c r="O67" s="109"/>
      <c r="P67" s="110">
        <v>50</v>
      </c>
      <c r="Q67" s="5" t="s">
        <v>343</v>
      </c>
      <c r="R67" s="57" t="s">
        <v>19</v>
      </c>
      <c r="S67" s="162"/>
    </row>
    <row r="68" spans="1:19" s="58" customFormat="1" ht="15">
      <c r="A68" s="4">
        <v>58</v>
      </c>
      <c r="B68" s="39" t="s">
        <v>274</v>
      </c>
      <c r="C68" s="43">
        <v>15100</v>
      </c>
      <c r="D68" s="8" t="s">
        <v>15</v>
      </c>
      <c r="E68" s="8" t="s">
        <v>52</v>
      </c>
      <c r="F68" s="68"/>
      <c r="G68" s="11"/>
      <c r="H68" s="80"/>
      <c r="I68" s="15" t="s">
        <v>38</v>
      </c>
      <c r="J68" s="8">
        <v>100</v>
      </c>
      <c r="K68" s="8">
        <v>48</v>
      </c>
      <c r="L68" s="8"/>
      <c r="M68" s="8" t="s">
        <v>139</v>
      </c>
      <c r="N68" s="51">
        <f>196.8*1000/1936.27</f>
        <v>101.63871774081095</v>
      </c>
      <c r="O68" s="109"/>
      <c r="P68" s="110">
        <v>8200</v>
      </c>
      <c r="Q68" s="5" t="s">
        <v>343</v>
      </c>
      <c r="R68" s="57" t="s">
        <v>19</v>
      </c>
      <c r="S68" s="125"/>
    </row>
    <row r="69" spans="1:19" s="58" customFormat="1" ht="15">
      <c r="A69" s="4">
        <v>59</v>
      </c>
      <c r="B69" s="39" t="s">
        <v>274</v>
      </c>
      <c r="C69" s="43">
        <v>15100</v>
      </c>
      <c r="D69" s="8" t="s">
        <v>15</v>
      </c>
      <c r="E69" s="8" t="s">
        <v>52</v>
      </c>
      <c r="F69" s="68"/>
      <c r="G69" s="11"/>
      <c r="H69" s="80"/>
      <c r="I69" s="15" t="s">
        <v>38</v>
      </c>
      <c r="J69" s="8">
        <v>100</v>
      </c>
      <c r="K69" s="8">
        <v>49</v>
      </c>
      <c r="L69" s="8"/>
      <c r="M69" s="8" t="s">
        <v>139</v>
      </c>
      <c r="N69" s="51">
        <f>3125.76*1000/1936.27</f>
        <v>1614.3203168979533</v>
      </c>
      <c r="O69" s="109"/>
      <c r="P69" s="110">
        <v>130240</v>
      </c>
      <c r="Q69" s="5" t="s">
        <v>343</v>
      </c>
      <c r="R69" s="57" t="s">
        <v>19</v>
      </c>
      <c r="S69" s="125"/>
    </row>
    <row r="70" spans="1:19" s="58" customFormat="1" ht="15">
      <c r="A70" s="302">
        <v>62</v>
      </c>
      <c r="B70" s="39" t="s">
        <v>274</v>
      </c>
      <c r="C70" s="282">
        <v>15100</v>
      </c>
      <c r="D70" s="203" t="s">
        <v>15</v>
      </c>
      <c r="E70" s="203" t="s">
        <v>52</v>
      </c>
      <c r="F70" s="233"/>
      <c r="G70" s="11"/>
      <c r="H70" s="80"/>
      <c r="I70" s="170" t="s">
        <v>38</v>
      </c>
      <c r="J70" s="194">
        <v>100</v>
      </c>
      <c r="K70" s="194">
        <v>167</v>
      </c>
      <c r="L70" s="194"/>
      <c r="M70" s="8" t="s">
        <v>140</v>
      </c>
      <c r="N70" s="51">
        <v>36.64</v>
      </c>
      <c r="O70" s="109"/>
      <c r="P70" s="110">
        <v>3300</v>
      </c>
      <c r="Q70" s="5" t="s">
        <v>343</v>
      </c>
      <c r="R70" s="57" t="s">
        <v>19</v>
      </c>
      <c r="S70" s="156"/>
    </row>
    <row r="71" spans="1:19" s="58" customFormat="1" ht="15">
      <c r="A71" s="302"/>
      <c r="B71" s="39" t="s">
        <v>274</v>
      </c>
      <c r="C71" s="283"/>
      <c r="D71" s="203"/>
      <c r="E71" s="203"/>
      <c r="F71" s="281"/>
      <c r="G71" s="11"/>
      <c r="H71" s="80"/>
      <c r="I71" s="171"/>
      <c r="J71" s="195"/>
      <c r="K71" s="195"/>
      <c r="L71" s="195"/>
      <c r="M71" s="8" t="s">
        <v>54</v>
      </c>
      <c r="N71" s="51">
        <v>4.09</v>
      </c>
      <c r="O71" s="109"/>
      <c r="P71" s="110">
        <v>440</v>
      </c>
      <c r="Q71" s="5" t="s">
        <v>343</v>
      </c>
      <c r="R71" s="57" t="s">
        <v>19</v>
      </c>
      <c r="S71" s="162"/>
    </row>
    <row r="72" spans="1:19" s="58" customFormat="1" ht="15">
      <c r="A72" s="4">
        <v>63</v>
      </c>
      <c r="B72" s="39" t="s">
        <v>274</v>
      </c>
      <c r="C72" s="43">
        <v>15100</v>
      </c>
      <c r="D72" s="8" t="s">
        <v>15</v>
      </c>
      <c r="E72" s="8" t="s">
        <v>52</v>
      </c>
      <c r="F72" s="68"/>
      <c r="G72" s="11"/>
      <c r="H72" s="80"/>
      <c r="I72" s="10" t="s">
        <v>38</v>
      </c>
      <c r="J72" s="8">
        <v>100</v>
      </c>
      <c r="K72" s="8">
        <v>170</v>
      </c>
      <c r="L72" s="8"/>
      <c r="M72" s="8" t="s">
        <v>76</v>
      </c>
      <c r="N72" s="51">
        <v>35.75</v>
      </c>
      <c r="O72" s="109"/>
      <c r="P72" s="110">
        <v>3220</v>
      </c>
      <c r="Q72" s="5" t="s">
        <v>343</v>
      </c>
      <c r="R72" s="57" t="s">
        <v>19</v>
      </c>
      <c r="S72" s="125"/>
    </row>
    <row r="73" spans="1:19" s="58" customFormat="1" ht="15">
      <c r="A73" s="4">
        <v>65</v>
      </c>
      <c r="B73" s="39" t="s">
        <v>274</v>
      </c>
      <c r="C73" s="43">
        <v>15100</v>
      </c>
      <c r="D73" s="8" t="s">
        <v>15</v>
      </c>
      <c r="E73" s="8" t="s">
        <v>52</v>
      </c>
      <c r="F73" s="68"/>
      <c r="G73" s="11"/>
      <c r="H73" s="80"/>
      <c r="I73" s="10" t="s">
        <v>38</v>
      </c>
      <c r="J73" s="8">
        <v>100</v>
      </c>
      <c r="K73" s="8">
        <v>328</v>
      </c>
      <c r="L73" s="8"/>
      <c r="M73" s="8" t="s">
        <v>139</v>
      </c>
      <c r="N73" s="51">
        <f>9.36*1000/1936.27</f>
        <v>4.834036575477594</v>
      </c>
      <c r="O73" s="109"/>
      <c r="P73" s="110">
        <v>390</v>
      </c>
      <c r="Q73" s="5" t="s">
        <v>343</v>
      </c>
      <c r="R73" s="57" t="s">
        <v>19</v>
      </c>
      <c r="S73" s="125"/>
    </row>
    <row r="74" spans="1:19" s="58" customFormat="1" ht="15">
      <c r="A74" s="4">
        <v>66</v>
      </c>
      <c r="B74" s="39" t="s">
        <v>274</v>
      </c>
      <c r="C74" s="43">
        <v>15100</v>
      </c>
      <c r="D74" s="8" t="s">
        <v>15</v>
      </c>
      <c r="E74" s="8" t="s">
        <v>52</v>
      </c>
      <c r="F74" s="68"/>
      <c r="G74" s="11"/>
      <c r="H74" s="80"/>
      <c r="I74" s="10" t="s">
        <v>38</v>
      </c>
      <c r="J74" s="8">
        <v>100</v>
      </c>
      <c r="K74" s="8">
        <v>342</v>
      </c>
      <c r="L74" s="8"/>
      <c r="M74" s="8" t="s">
        <v>140</v>
      </c>
      <c r="N74" s="51">
        <v>146.63</v>
      </c>
      <c r="O74" s="109"/>
      <c r="P74" s="110">
        <v>13205</v>
      </c>
      <c r="Q74" s="5" t="s">
        <v>343</v>
      </c>
      <c r="R74" s="57" t="s">
        <v>19</v>
      </c>
      <c r="S74" s="125"/>
    </row>
    <row r="75" spans="1:19" s="58" customFormat="1" ht="15">
      <c r="A75" s="4">
        <v>69</v>
      </c>
      <c r="B75" s="39" t="s">
        <v>274</v>
      </c>
      <c r="C75" s="43">
        <v>15100</v>
      </c>
      <c r="D75" s="8" t="s">
        <v>15</v>
      </c>
      <c r="E75" s="8" t="s">
        <v>52</v>
      </c>
      <c r="F75" s="68"/>
      <c r="G75" s="11"/>
      <c r="H75" s="80"/>
      <c r="I75" s="10" t="s">
        <v>38</v>
      </c>
      <c r="J75" s="8">
        <v>100</v>
      </c>
      <c r="K75" s="8">
        <v>365</v>
      </c>
      <c r="L75" s="8"/>
      <c r="M75" s="8" t="s">
        <v>139</v>
      </c>
      <c r="N75" s="51">
        <v>474.02</v>
      </c>
      <c r="O75" s="109"/>
      <c r="P75" s="110">
        <v>38243</v>
      </c>
      <c r="Q75" s="5" t="s">
        <v>343</v>
      </c>
      <c r="R75" s="57" t="s">
        <v>19</v>
      </c>
      <c r="S75" s="125"/>
    </row>
    <row r="76" spans="1:19" s="58" customFormat="1" ht="15">
      <c r="A76" s="4">
        <v>60</v>
      </c>
      <c r="B76" s="39" t="s">
        <v>274</v>
      </c>
      <c r="C76" s="43">
        <v>15100</v>
      </c>
      <c r="D76" s="8" t="s">
        <v>15</v>
      </c>
      <c r="E76" s="8" t="s">
        <v>52</v>
      </c>
      <c r="F76" s="68" t="s">
        <v>163</v>
      </c>
      <c r="G76" s="11"/>
      <c r="H76" s="80"/>
      <c r="I76" s="15" t="s">
        <v>17</v>
      </c>
      <c r="J76" s="8">
        <v>100</v>
      </c>
      <c r="K76" s="8">
        <v>622</v>
      </c>
      <c r="L76" s="8"/>
      <c r="M76" s="8" t="s">
        <v>371</v>
      </c>
      <c r="N76" s="51">
        <v>0</v>
      </c>
      <c r="O76" s="109">
        <v>720</v>
      </c>
      <c r="P76" s="110">
        <v>2110</v>
      </c>
      <c r="Q76" s="5" t="s">
        <v>41</v>
      </c>
      <c r="R76" s="57" t="s">
        <v>19</v>
      </c>
      <c r="S76" s="125"/>
    </row>
    <row r="77" spans="1:19" s="58" customFormat="1" ht="15">
      <c r="A77" s="4">
        <v>70</v>
      </c>
      <c r="B77" s="39" t="s">
        <v>274</v>
      </c>
      <c r="C77" s="43">
        <v>15100</v>
      </c>
      <c r="D77" s="8" t="s">
        <v>15</v>
      </c>
      <c r="E77" s="8" t="s">
        <v>52</v>
      </c>
      <c r="F77" s="68"/>
      <c r="G77" s="11"/>
      <c r="H77" s="80"/>
      <c r="I77" s="10" t="s">
        <v>38</v>
      </c>
      <c r="J77" s="8">
        <v>100</v>
      </c>
      <c r="K77" s="8">
        <v>366</v>
      </c>
      <c r="L77" s="8"/>
      <c r="M77" s="8" t="s">
        <v>139</v>
      </c>
      <c r="N77" s="51">
        <v>211.95</v>
      </c>
      <c r="O77" s="109"/>
      <c r="P77" s="110">
        <v>17100</v>
      </c>
      <c r="Q77" s="5" t="s">
        <v>345</v>
      </c>
      <c r="R77" s="57" t="s">
        <v>19</v>
      </c>
      <c r="S77" s="125"/>
    </row>
    <row r="78" spans="1:19" s="58" customFormat="1" ht="15">
      <c r="A78" s="4">
        <v>61</v>
      </c>
      <c r="B78" s="39" t="s">
        <v>274</v>
      </c>
      <c r="C78" s="43">
        <v>15100</v>
      </c>
      <c r="D78" s="8" t="s">
        <v>15</v>
      </c>
      <c r="E78" s="8" t="s">
        <v>52</v>
      </c>
      <c r="F78" s="68"/>
      <c r="G78" s="11"/>
      <c r="H78" s="80"/>
      <c r="I78" s="10" t="s">
        <v>38</v>
      </c>
      <c r="J78" s="8">
        <v>100</v>
      </c>
      <c r="K78" s="8">
        <v>67</v>
      </c>
      <c r="L78" s="8"/>
      <c r="M78" s="8" t="s">
        <v>140</v>
      </c>
      <c r="N78" s="51">
        <f>14.749*1000/1936.27</f>
        <v>7.617222804670837</v>
      </c>
      <c r="O78" s="109"/>
      <c r="P78" s="110">
        <v>686</v>
      </c>
      <c r="Q78" s="5" t="s">
        <v>345</v>
      </c>
      <c r="R78" s="57" t="s">
        <v>19</v>
      </c>
      <c r="S78" s="125"/>
    </row>
    <row r="79" spans="1:19" s="58" customFormat="1" ht="15">
      <c r="A79" s="4">
        <v>64</v>
      </c>
      <c r="B79" s="39" t="s">
        <v>274</v>
      </c>
      <c r="C79" s="43">
        <v>15100</v>
      </c>
      <c r="D79" s="8" t="s">
        <v>15</v>
      </c>
      <c r="E79" s="8" t="s">
        <v>52</v>
      </c>
      <c r="F79" s="68"/>
      <c r="G79" s="11"/>
      <c r="H79" s="80"/>
      <c r="I79" s="10" t="s">
        <v>38</v>
      </c>
      <c r="J79" s="8">
        <v>100</v>
      </c>
      <c r="K79" s="8">
        <v>326</v>
      </c>
      <c r="L79" s="8"/>
      <c r="M79" s="8" t="s">
        <v>139</v>
      </c>
      <c r="N79" s="51">
        <f>0.96*1000/1936.27</f>
        <v>0.49579862312590706</v>
      </c>
      <c r="O79" s="109"/>
      <c r="P79" s="110">
        <v>40</v>
      </c>
      <c r="Q79" s="5" t="s">
        <v>345</v>
      </c>
      <c r="R79" s="57" t="s">
        <v>19</v>
      </c>
      <c r="S79" s="125"/>
    </row>
    <row r="80" spans="1:19" s="58" customFormat="1" ht="15">
      <c r="A80" s="93">
        <v>67</v>
      </c>
      <c r="B80" s="39" t="s">
        <v>274</v>
      </c>
      <c r="C80" s="43">
        <v>15100</v>
      </c>
      <c r="D80" s="8" t="s">
        <v>15</v>
      </c>
      <c r="E80" s="8" t="s">
        <v>52</v>
      </c>
      <c r="F80" s="68" t="s">
        <v>28</v>
      </c>
      <c r="G80" s="207" t="s">
        <v>273</v>
      </c>
      <c r="H80" s="200" t="s">
        <v>272</v>
      </c>
      <c r="I80" s="10" t="s">
        <v>17</v>
      </c>
      <c r="J80" s="8">
        <v>100</v>
      </c>
      <c r="K80" s="8">
        <v>609</v>
      </c>
      <c r="L80" s="8"/>
      <c r="M80" s="8" t="s">
        <v>285</v>
      </c>
      <c r="N80" s="51">
        <v>5367</v>
      </c>
      <c r="O80" s="111">
        <v>471</v>
      </c>
      <c r="P80" s="104">
        <v>15974</v>
      </c>
      <c r="Q80" s="5" t="s">
        <v>314</v>
      </c>
      <c r="R80" s="57" t="s">
        <v>19</v>
      </c>
      <c r="S80" s="156"/>
    </row>
    <row r="81" spans="1:19" s="58" customFormat="1" ht="15">
      <c r="A81" s="56">
        <v>68</v>
      </c>
      <c r="B81" s="39" t="s">
        <v>274</v>
      </c>
      <c r="C81" s="43">
        <v>15100</v>
      </c>
      <c r="D81" s="8" t="s">
        <v>15</v>
      </c>
      <c r="E81" s="8" t="s">
        <v>52</v>
      </c>
      <c r="F81" s="68"/>
      <c r="G81" s="208"/>
      <c r="H81" s="227"/>
      <c r="I81" s="10" t="s">
        <v>38</v>
      </c>
      <c r="J81" s="8">
        <v>100</v>
      </c>
      <c r="K81" s="8">
        <v>610</v>
      </c>
      <c r="L81" s="8"/>
      <c r="M81" s="8" t="s">
        <v>54</v>
      </c>
      <c r="N81" s="51">
        <v>18.59</v>
      </c>
      <c r="O81" s="109"/>
      <c r="P81" s="110">
        <v>2000</v>
      </c>
      <c r="Q81" s="5" t="s">
        <v>329</v>
      </c>
      <c r="R81" s="57" t="s">
        <v>19</v>
      </c>
      <c r="S81" s="162"/>
    </row>
    <row r="82" spans="1:19" s="58" customFormat="1" ht="15">
      <c r="A82" s="4">
        <v>71</v>
      </c>
      <c r="B82" s="39" t="s">
        <v>274</v>
      </c>
      <c r="C82" s="43">
        <v>15053</v>
      </c>
      <c r="D82" s="8" t="s">
        <v>56</v>
      </c>
      <c r="E82" s="8" t="s">
        <v>57</v>
      </c>
      <c r="F82" s="68" t="s">
        <v>142</v>
      </c>
      <c r="G82" s="199" t="s">
        <v>273</v>
      </c>
      <c r="H82" s="200" t="s">
        <v>271</v>
      </c>
      <c r="I82" s="10" t="s">
        <v>17</v>
      </c>
      <c r="J82" s="8">
        <v>55</v>
      </c>
      <c r="K82" s="8">
        <v>3082</v>
      </c>
      <c r="L82" s="8">
        <v>5</v>
      </c>
      <c r="M82" s="8" t="s">
        <v>21</v>
      </c>
      <c r="N82" s="51">
        <v>2166.78</v>
      </c>
      <c r="O82" s="109">
        <v>1680</v>
      </c>
      <c r="P82" s="231"/>
      <c r="Q82" s="5" t="s">
        <v>328</v>
      </c>
      <c r="R82" s="57" t="s">
        <v>22</v>
      </c>
      <c r="S82" s="156"/>
    </row>
    <row r="83" spans="1:19" s="58" customFormat="1" ht="15">
      <c r="A83" s="4">
        <v>72</v>
      </c>
      <c r="B83" s="39" t="s">
        <v>274</v>
      </c>
      <c r="C83" s="43">
        <v>15053</v>
      </c>
      <c r="D83" s="8" t="s">
        <v>56</v>
      </c>
      <c r="E83" s="8" t="s">
        <v>57</v>
      </c>
      <c r="F83" s="68" t="s">
        <v>142</v>
      </c>
      <c r="G83" s="199"/>
      <c r="H83" s="228"/>
      <c r="I83" s="10" t="s">
        <v>17</v>
      </c>
      <c r="J83" s="8">
        <v>55</v>
      </c>
      <c r="K83" s="8">
        <v>3082</v>
      </c>
      <c r="L83" s="8">
        <v>7</v>
      </c>
      <c r="M83" s="8" t="s">
        <v>21</v>
      </c>
      <c r="N83" s="51">
        <v>2700.53</v>
      </c>
      <c r="O83" s="109">
        <v>2331</v>
      </c>
      <c r="P83" s="231"/>
      <c r="Q83" s="5" t="s">
        <v>292</v>
      </c>
      <c r="R83" s="57" t="s">
        <v>22</v>
      </c>
      <c r="S83" s="161"/>
    </row>
    <row r="84" spans="1:19" s="58" customFormat="1" ht="15">
      <c r="A84" s="4">
        <v>73</v>
      </c>
      <c r="B84" s="39" t="s">
        <v>274</v>
      </c>
      <c r="C84" s="43">
        <v>15053</v>
      </c>
      <c r="D84" s="8" t="s">
        <v>56</v>
      </c>
      <c r="E84" s="8" t="s">
        <v>57</v>
      </c>
      <c r="F84" s="71">
        <v>3</v>
      </c>
      <c r="G84" s="199"/>
      <c r="H84" s="228"/>
      <c r="I84" s="10" t="s">
        <v>17</v>
      </c>
      <c r="J84" s="8">
        <v>55</v>
      </c>
      <c r="K84" s="8">
        <v>3082</v>
      </c>
      <c r="L84" s="8">
        <v>8</v>
      </c>
      <c r="M84" s="8" t="s">
        <v>21</v>
      </c>
      <c r="N84" s="51">
        <v>799.08</v>
      </c>
      <c r="O84" s="109">
        <v>630</v>
      </c>
      <c r="P84" s="231"/>
      <c r="Q84" s="5" t="s">
        <v>339</v>
      </c>
      <c r="R84" s="57" t="s">
        <v>22</v>
      </c>
      <c r="S84" s="162"/>
    </row>
    <row r="85" spans="1:19" s="58" customFormat="1" ht="45">
      <c r="A85" s="4">
        <v>74</v>
      </c>
      <c r="B85" s="39" t="s">
        <v>274</v>
      </c>
      <c r="C85" s="43">
        <v>15053</v>
      </c>
      <c r="D85" s="8" t="s">
        <v>56</v>
      </c>
      <c r="E85" s="8" t="s">
        <v>57</v>
      </c>
      <c r="F85" s="68" t="s">
        <v>142</v>
      </c>
      <c r="G85" s="11"/>
      <c r="H85" s="190"/>
      <c r="I85" s="19" t="s">
        <v>17</v>
      </c>
      <c r="J85" s="8">
        <v>55</v>
      </c>
      <c r="K85" s="8">
        <v>3082</v>
      </c>
      <c r="L85" s="8">
        <v>3</v>
      </c>
      <c r="M85" s="8" t="s">
        <v>58</v>
      </c>
      <c r="N85" s="51">
        <v>0</v>
      </c>
      <c r="O85" s="109"/>
      <c r="P85" s="110"/>
      <c r="Q85" s="5" t="s">
        <v>325</v>
      </c>
      <c r="R85" s="57" t="s">
        <v>22</v>
      </c>
      <c r="S85" s="125"/>
    </row>
    <row r="86" spans="1:19" s="58" customFormat="1" ht="15">
      <c r="A86" s="17">
        <v>75</v>
      </c>
      <c r="B86" s="315" t="s">
        <v>274</v>
      </c>
      <c r="C86" s="293">
        <v>15053</v>
      </c>
      <c r="D86" s="222" t="s">
        <v>56</v>
      </c>
      <c r="E86" s="222" t="s">
        <v>59</v>
      </c>
      <c r="F86" s="233" t="s">
        <v>28</v>
      </c>
      <c r="G86" s="168" t="s">
        <v>278</v>
      </c>
      <c r="H86" s="189" t="s">
        <v>271</v>
      </c>
      <c r="I86" s="170" t="s">
        <v>17</v>
      </c>
      <c r="J86" s="194">
        <v>55</v>
      </c>
      <c r="K86" s="18">
        <v>283</v>
      </c>
      <c r="L86" s="194"/>
      <c r="M86" s="194" t="s">
        <v>60</v>
      </c>
      <c r="N86" s="342">
        <v>146.67</v>
      </c>
      <c r="O86" s="232">
        <v>170</v>
      </c>
      <c r="P86" s="215"/>
      <c r="Q86" s="177" t="s">
        <v>378</v>
      </c>
      <c r="R86" s="57" t="s">
        <v>19</v>
      </c>
      <c r="S86" s="156" t="s">
        <v>392</v>
      </c>
    </row>
    <row r="87" spans="1:19" s="58" customFormat="1" ht="15">
      <c r="A87" s="17">
        <v>76</v>
      </c>
      <c r="B87" s="316"/>
      <c r="C87" s="317"/>
      <c r="D87" s="224"/>
      <c r="E87" s="224"/>
      <c r="F87" s="234"/>
      <c r="G87" s="235"/>
      <c r="H87" s="277"/>
      <c r="I87" s="206"/>
      <c r="J87" s="196"/>
      <c r="K87" s="21">
        <v>2585</v>
      </c>
      <c r="L87" s="196"/>
      <c r="M87" s="196"/>
      <c r="N87" s="343"/>
      <c r="O87" s="247"/>
      <c r="P87" s="215"/>
      <c r="Q87" s="180"/>
      <c r="R87" s="57" t="s">
        <v>19</v>
      </c>
      <c r="S87" s="162"/>
    </row>
    <row r="88" spans="1:19" s="58" customFormat="1" ht="15">
      <c r="A88" s="4">
        <v>77</v>
      </c>
      <c r="B88" s="39" t="s">
        <v>274</v>
      </c>
      <c r="C88" s="43">
        <v>15053</v>
      </c>
      <c r="D88" s="8" t="s">
        <v>56</v>
      </c>
      <c r="E88" s="8" t="s">
        <v>61</v>
      </c>
      <c r="F88" s="68"/>
      <c r="G88" s="11"/>
      <c r="H88" s="80"/>
      <c r="I88" s="10" t="s">
        <v>38</v>
      </c>
      <c r="J88" s="8">
        <v>12</v>
      </c>
      <c r="K88" s="8">
        <v>144</v>
      </c>
      <c r="L88" s="8"/>
      <c r="M88" s="8" t="s">
        <v>76</v>
      </c>
      <c r="N88" s="51">
        <f>120.085*1000/1936.27</f>
        <v>62.01872672716099</v>
      </c>
      <c r="O88" s="109"/>
      <c r="P88" s="110">
        <v>5110</v>
      </c>
      <c r="Q88" s="5" t="s">
        <v>345</v>
      </c>
      <c r="R88" s="57" t="s">
        <v>19</v>
      </c>
      <c r="S88" s="125"/>
    </row>
    <row r="89" spans="1:19" s="58" customFormat="1" ht="15">
      <c r="A89" s="4">
        <v>78</v>
      </c>
      <c r="B89" s="39" t="s">
        <v>274</v>
      </c>
      <c r="C89" s="43">
        <v>15053</v>
      </c>
      <c r="D89" s="8" t="s">
        <v>56</v>
      </c>
      <c r="E89" s="8" t="s">
        <v>61</v>
      </c>
      <c r="F89" s="68"/>
      <c r="G89" s="11"/>
      <c r="H89" s="80"/>
      <c r="I89" s="10" t="s">
        <v>38</v>
      </c>
      <c r="J89" s="8">
        <v>29</v>
      </c>
      <c r="K89" s="8">
        <v>496</v>
      </c>
      <c r="L89" s="8"/>
      <c r="M89" s="8" t="s">
        <v>139</v>
      </c>
      <c r="N89" s="51">
        <v>14.78</v>
      </c>
      <c r="O89" s="109"/>
      <c r="P89" s="110">
        <v>1080</v>
      </c>
      <c r="Q89" s="5" t="s">
        <v>343</v>
      </c>
      <c r="R89" s="57" t="s">
        <v>19</v>
      </c>
      <c r="S89" s="125"/>
    </row>
    <row r="90" spans="1:19" s="58" customFormat="1" ht="15">
      <c r="A90" s="4">
        <v>79</v>
      </c>
      <c r="B90" s="39" t="s">
        <v>274</v>
      </c>
      <c r="C90" s="43">
        <v>15053</v>
      </c>
      <c r="D90" s="8" t="s">
        <v>56</v>
      </c>
      <c r="E90" s="8" t="s">
        <v>61</v>
      </c>
      <c r="F90" s="68"/>
      <c r="G90" s="11"/>
      <c r="H90" s="80"/>
      <c r="I90" s="10" t="s">
        <v>38</v>
      </c>
      <c r="J90" s="8">
        <v>29</v>
      </c>
      <c r="K90" s="8">
        <v>428</v>
      </c>
      <c r="L90" s="8"/>
      <c r="M90" s="8" t="s">
        <v>139</v>
      </c>
      <c r="N90" s="51">
        <v>21.35</v>
      </c>
      <c r="O90" s="109"/>
      <c r="P90" s="110">
        <v>1560</v>
      </c>
      <c r="Q90" s="5" t="s">
        <v>343</v>
      </c>
      <c r="R90" s="57" t="s">
        <v>19</v>
      </c>
      <c r="S90" s="125"/>
    </row>
    <row r="91" spans="1:19" s="58" customFormat="1" ht="15">
      <c r="A91" s="4">
        <v>80</v>
      </c>
      <c r="B91" s="39" t="s">
        <v>274</v>
      </c>
      <c r="C91" s="43">
        <v>15053</v>
      </c>
      <c r="D91" s="8" t="s">
        <v>56</v>
      </c>
      <c r="E91" s="8" t="s">
        <v>61</v>
      </c>
      <c r="F91" s="68"/>
      <c r="G91" s="11"/>
      <c r="H91" s="80"/>
      <c r="I91" s="10" t="s">
        <v>38</v>
      </c>
      <c r="J91" s="8">
        <v>31</v>
      </c>
      <c r="K91" s="8">
        <v>306</v>
      </c>
      <c r="L91" s="8"/>
      <c r="M91" s="8" t="s">
        <v>139</v>
      </c>
      <c r="N91" s="51">
        <v>4.77</v>
      </c>
      <c r="O91" s="109"/>
      <c r="P91" s="110">
        <v>440</v>
      </c>
      <c r="Q91" s="5" t="s">
        <v>343</v>
      </c>
      <c r="R91" s="57" t="s">
        <v>19</v>
      </c>
      <c r="S91" s="156"/>
    </row>
    <row r="92" spans="1:19" s="58" customFormat="1" ht="15">
      <c r="A92" s="4">
        <v>81</v>
      </c>
      <c r="B92" s="39" t="s">
        <v>274</v>
      </c>
      <c r="C92" s="43">
        <v>15053</v>
      </c>
      <c r="D92" s="8" t="s">
        <v>56</v>
      </c>
      <c r="E92" s="8" t="s">
        <v>61</v>
      </c>
      <c r="F92" s="68"/>
      <c r="G92" s="11"/>
      <c r="H92" s="80"/>
      <c r="I92" s="10" t="s">
        <v>38</v>
      </c>
      <c r="J92" s="8">
        <v>31</v>
      </c>
      <c r="K92" s="8">
        <v>309</v>
      </c>
      <c r="L92" s="8"/>
      <c r="M92" s="8" t="s">
        <v>76</v>
      </c>
      <c r="N92" s="51">
        <v>11.71</v>
      </c>
      <c r="O92" s="109"/>
      <c r="P92" s="110">
        <v>1080</v>
      </c>
      <c r="Q92" s="5" t="s">
        <v>343</v>
      </c>
      <c r="R92" s="57" t="s">
        <v>19</v>
      </c>
      <c r="S92" s="162"/>
    </row>
    <row r="93" spans="1:19" s="58" customFormat="1" ht="15">
      <c r="A93" s="4">
        <v>82</v>
      </c>
      <c r="B93" s="39" t="s">
        <v>274</v>
      </c>
      <c r="C93" s="43">
        <v>15053</v>
      </c>
      <c r="D93" s="8" t="s">
        <v>56</v>
      </c>
      <c r="E93" s="8" t="s">
        <v>61</v>
      </c>
      <c r="F93" s="68"/>
      <c r="G93" s="11"/>
      <c r="H93" s="80"/>
      <c r="I93" s="10" t="s">
        <v>38</v>
      </c>
      <c r="J93" s="8">
        <v>31</v>
      </c>
      <c r="K93" s="8">
        <v>101</v>
      </c>
      <c r="L93" s="8"/>
      <c r="M93" s="8" t="s">
        <v>102</v>
      </c>
      <c r="N93" s="51">
        <f>25.575*1000/1936.27</f>
        <v>13.208385194213617</v>
      </c>
      <c r="O93" s="109"/>
      <c r="P93" s="110">
        <v>1650</v>
      </c>
      <c r="Q93" s="5" t="s">
        <v>345</v>
      </c>
      <c r="R93" s="57" t="s">
        <v>19</v>
      </c>
      <c r="S93" s="156"/>
    </row>
    <row r="94" spans="1:20" s="58" customFormat="1" ht="15">
      <c r="A94" s="4">
        <v>83</v>
      </c>
      <c r="B94" s="39" t="s">
        <v>274</v>
      </c>
      <c r="C94" s="43">
        <v>15053</v>
      </c>
      <c r="D94" s="8" t="s">
        <v>56</v>
      </c>
      <c r="E94" s="8" t="s">
        <v>61</v>
      </c>
      <c r="F94" s="68"/>
      <c r="G94" s="11"/>
      <c r="H94" s="80"/>
      <c r="I94" s="10" t="s">
        <v>38</v>
      </c>
      <c r="J94" s="8">
        <v>31</v>
      </c>
      <c r="K94" s="8">
        <v>380</v>
      </c>
      <c r="L94" s="8"/>
      <c r="M94" s="8" t="s">
        <v>76</v>
      </c>
      <c r="N94" s="51">
        <v>3.21</v>
      </c>
      <c r="O94" s="109"/>
      <c r="P94" s="110">
        <v>296</v>
      </c>
      <c r="Q94" s="5" t="s">
        <v>345</v>
      </c>
      <c r="R94" s="57" t="s">
        <v>19</v>
      </c>
      <c r="S94" s="162"/>
      <c r="T94" s="66"/>
    </row>
    <row r="95" spans="1:19" s="58" customFormat="1" ht="15">
      <c r="A95" s="4">
        <v>84</v>
      </c>
      <c r="B95" s="309" t="s">
        <v>274</v>
      </c>
      <c r="C95" s="207">
        <v>15055</v>
      </c>
      <c r="D95" s="194" t="s">
        <v>62</v>
      </c>
      <c r="E95" s="194" t="s">
        <v>63</v>
      </c>
      <c r="F95" s="194" t="s">
        <v>65</v>
      </c>
      <c r="G95" s="199" t="s">
        <v>273</v>
      </c>
      <c r="H95" s="200" t="s">
        <v>271</v>
      </c>
      <c r="I95" s="211" t="s">
        <v>17</v>
      </c>
      <c r="J95" s="194">
        <v>16</v>
      </c>
      <c r="K95" s="194">
        <v>195</v>
      </c>
      <c r="L95" s="194">
        <v>10</v>
      </c>
      <c r="M95" s="194" t="s">
        <v>21</v>
      </c>
      <c r="N95" s="340">
        <v>2321.44</v>
      </c>
      <c r="O95" s="229">
        <v>2111</v>
      </c>
      <c r="P95" s="231">
        <v>486</v>
      </c>
      <c r="Q95" s="174" t="s">
        <v>328</v>
      </c>
      <c r="R95" s="121" t="s">
        <v>22</v>
      </c>
      <c r="S95" s="158"/>
    </row>
    <row r="96" spans="1:19" s="58" customFormat="1" ht="15">
      <c r="A96" s="4">
        <v>85</v>
      </c>
      <c r="B96" s="310"/>
      <c r="C96" s="311"/>
      <c r="D96" s="204"/>
      <c r="E96" s="204"/>
      <c r="F96" s="204"/>
      <c r="G96" s="186"/>
      <c r="H96" s="201"/>
      <c r="I96" s="270"/>
      <c r="J96" s="204"/>
      <c r="K96" s="204"/>
      <c r="L96" s="204"/>
      <c r="M96" s="204"/>
      <c r="N96" s="377"/>
      <c r="O96" s="240"/>
      <c r="P96" s="231"/>
      <c r="Q96" s="179"/>
      <c r="R96" s="121" t="s">
        <v>22</v>
      </c>
      <c r="S96" s="159"/>
    </row>
    <row r="97" spans="1:19" s="58" customFormat="1" ht="15">
      <c r="A97" s="4">
        <v>86</v>
      </c>
      <c r="B97" s="310"/>
      <c r="C97" s="311"/>
      <c r="D97" s="204"/>
      <c r="E97" s="204"/>
      <c r="F97" s="204"/>
      <c r="G97" s="186"/>
      <c r="H97" s="201"/>
      <c r="I97" s="270"/>
      <c r="J97" s="204"/>
      <c r="K97" s="204"/>
      <c r="L97" s="204"/>
      <c r="M97" s="204"/>
      <c r="N97" s="377"/>
      <c r="O97" s="240"/>
      <c r="P97" s="231"/>
      <c r="Q97" s="179"/>
      <c r="R97" s="121" t="s">
        <v>22</v>
      </c>
      <c r="S97" s="159"/>
    </row>
    <row r="98" spans="1:19" s="58" customFormat="1" ht="15">
      <c r="A98" s="4">
        <v>87</v>
      </c>
      <c r="B98" s="310"/>
      <c r="C98" s="311"/>
      <c r="D98" s="204"/>
      <c r="E98" s="204"/>
      <c r="F98" s="204"/>
      <c r="G98" s="186"/>
      <c r="H98" s="201"/>
      <c r="I98" s="270"/>
      <c r="J98" s="204"/>
      <c r="K98" s="204"/>
      <c r="L98" s="204"/>
      <c r="M98" s="204"/>
      <c r="N98" s="377"/>
      <c r="O98" s="240"/>
      <c r="P98" s="231"/>
      <c r="Q98" s="179"/>
      <c r="R98" s="121" t="s">
        <v>22</v>
      </c>
      <c r="S98" s="159"/>
    </row>
    <row r="99" spans="1:19" s="58" customFormat="1" ht="15">
      <c r="A99" s="4">
        <v>88</v>
      </c>
      <c r="B99" s="310"/>
      <c r="C99" s="311"/>
      <c r="D99" s="204"/>
      <c r="E99" s="204"/>
      <c r="F99" s="204"/>
      <c r="G99" s="186"/>
      <c r="H99" s="201"/>
      <c r="I99" s="270"/>
      <c r="J99" s="204"/>
      <c r="K99" s="204"/>
      <c r="L99" s="204"/>
      <c r="M99" s="204"/>
      <c r="N99" s="377"/>
      <c r="O99" s="240"/>
      <c r="P99" s="231"/>
      <c r="Q99" s="179"/>
      <c r="R99" s="121" t="s">
        <v>22</v>
      </c>
      <c r="S99" s="159"/>
    </row>
    <row r="100" spans="1:19" s="58" customFormat="1" ht="15">
      <c r="A100" s="4">
        <v>89</v>
      </c>
      <c r="B100" s="310"/>
      <c r="C100" s="311"/>
      <c r="D100" s="204"/>
      <c r="E100" s="204"/>
      <c r="F100" s="204"/>
      <c r="G100" s="186"/>
      <c r="H100" s="201"/>
      <c r="I100" s="270"/>
      <c r="J100" s="204"/>
      <c r="K100" s="204"/>
      <c r="L100" s="204"/>
      <c r="M100" s="204"/>
      <c r="N100" s="377"/>
      <c r="O100" s="240"/>
      <c r="P100" s="231"/>
      <c r="Q100" s="179"/>
      <c r="R100" s="121" t="s">
        <v>22</v>
      </c>
      <c r="S100" s="159"/>
    </row>
    <row r="101" spans="1:19" s="58" customFormat="1" ht="15">
      <c r="A101" s="4">
        <v>90</v>
      </c>
      <c r="B101" s="310"/>
      <c r="C101" s="311"/>
      <c r="D101" s="204"/>
      <c r="E101" s="204"/>
      <c r="F101" s="204"/>
      <c r="G101" s="186"/>
      <c r="H101" s="201"/>
      <c r="I101" s="270"/>
      <c r="J101" s="204"/>
      <c r="K101" s="204"/>
      <c r="L101" s="204"/>
      <c r="M101" s="204"/>
      <c r="N101" s="377"/>
      <c r="O101" s="240"/>
      <c r="P101" s="231"/>
      <c r="Q101" s="179"/>
      <c r="R101" s="121" t="s">
        <v>22</v>
      </c>
      <c r="S101" s="159"/>
    </row>
    <row r="102" spans="1:19" s="58" customFormat="1" ht="15">
      <c r="A102" s="4">
        <v>91</v>
      </c>
      <c r="B102" s="310"/>
      <c r="C102" s="311"/>
      <c r="D102" s="204"/>
      <c r="E102" s="204"/>
      <c r="F102" s="204"/>
      <c r="G102" s="186"/>
      <c r="H102" s="201"/>
      <c r="I102" s="270"/>
      <c r="J102" s="204"/>
      <c r="K102" s="204"/>
      <c r="L102" s="204"/>
      <c r="M102" s="204"/>
      <c r="N102" s="377"/>
      <c r="O102" s="240"/>
      <c r="P102" s="231"/>
      <c r="Q102" s="179"/>
      <c r="R102" s="121" t="s">
        <v>22</v>
      </c>
      <c r="S102" s="159"/>
    </row>
    <row r="103" spans="1:19" s="58" customFormat="1" ht="15">
      <c r="A103" s="4">
        <v>92</v>
      </c>
      <c r="B103" s="310"/>
      <c r="C103" s="311"/>
      <c r="D103" s="204"/>
      <c r="E103" s="204"/>
      <c r="F103" s="204"/>
      <c r="G103" s="186"/>
      <c r="H103" s="201"/>
      <c r="I103" s="270"/>
      <c r="J103" s="204"/>
      <c r="K103" s="204"/>
      <c r="L103" s="204"/>
      <c r="M103" s="204"/>
      <c r="N103" s="377"/>
      <c r="O103" s="240"/>
      <c r="P103" s="231"/>
      <c r="Q103" s="179"/>
      <c r="R103" s="121" t="s">
        <v>22</v>
      </c>
      <c r="S103" s="159"/>
    </row>
    <row r="104" spans="1:19" s="58" customFormat="1" ht="15">
      <c r="A104" s="4">
        <v>93</v>
      </c>
      <c r="B104" s="310"/>
      <c r="C104" s="311"/>
      <c r="D104" s="204"/>
      <c r="E104" s="204"/>
      <c r="F104" s="204"/>
      <c r="G104" s="186"/>
      <c r="H104" s="201"/>
      <c r="I104" s="270"/>
      <c r="J104" s="204"/>
      <c r="K104" s="204"/>
      <c r="L104" s="204"/>
      <c r="M104" s="204"/>
      <c r="N104" s="377"/>
      <c r="O104" s="240"/>
      <c r="P104" s="231"/>
      <c r="Q104" s="179"/>
      <c r="R104" s="121" t="s">
        <v>22</v>
      </c>
      <c r="S104" s="159"/>
    </row>
    <row r="105" spans="1:19" s="58" customFormat="1" ht="15">
      <c r="A105" s="4">
        <v>94</v>
      </c>
      <c r="B105" s="310"/>
      <c r="C105" s="311"/>
      <c r="D105" s="204"/>
      <c r="E105" s="204"/>
      <c r="F105" s="204"/>
      <c r="G105" s="186"/>
      <c r="H105" s="201"/>
      <c r="I105" s="270"/>
      <c r="J105" s="204"/>
      <c r="K105" s="204"/>
      <c r="L105" s="204"/>
      <c r="M105" s="204"/>
      <c r="N105" s="377"/>
      <c r="O105" s="240"/>
      <c r="P105" s="231"/>
      <c r="Q105" s="179"/>
      <c r="R105" s="121" t="s">
        <v>22</v>
      </c>
      <c r="S105" s="159"/>
    </row>
    <row r="106" spans="1:19" s="58" customFormat="1" ht="15">
      <c r="A106" s="4">
        <v>95</v>
      </c>
      <c r="B106" s="310"/>
      <c r="C106" s="311"/>
      <c r="D106" s="204"/>
      <c r="E106" s="204"/>
      <c r="F106" s="204"/>
      <c r="G106" s="186"/>
      <c r="H106" s="201"/>
      <c r="I106" s="270"/>
      <c r="J106" s="204"/>
      <c r="K106" s="204"/>
      <c r="L106" s="204"/>
      <c r="M106" s="204"/>
      <c r="N106" s="377"/>
      <c r="O106" s="240"/>
      <c r="P106" s="231"/>
      <c r="Q106" s="179"/>
      <c r="R106" s="121" t="s">
        <v>22</v>
      </c>
      <c r="S106" s="159"/>
    </row>
    <row r="107" spans="1:19" s="58" customFormat="1" ht="15">
      <c r="A107" s="4">
        <v>96</v>
      </c>
      <c r="B107" s="310"/>
      <c r="C107" s="311"/>
      <c r="D107" s="204"/>
      <c r="E107" s="204"/>
      <c r="F107" s="204"/>
      <c r="G107" s="186"/>
      <c r="H107" s="201"/>
      <c r="I107" s="270"/>
      <c r="J107" s="204"/>
      <c r="K107" s="204"/>
      <c r="L107" s="204"/>
      <c r="M107" s="204"/>
      <c r="N107" s="377"/>
      <c r="O107" s="240"/>
      <c r="P107" s="231"/>
      <c r="Q107" s="179"/>
      <c r="R107" s="121" t="s">
        <v>22</v>
      </c>
      <c r="S107" s="159"/>
    </row>
    <row r="108" spans="1:19" s="58" customFormat="1" ht="15">
      <c r="A108" s="4">
        <v>97</v>
      </c>
      <c r="B108" s="310"/>
      <c r="C108" s="311"/>
      <c r="D108" s="204"/>
      <c r="E108" s="204"/>
      <c r="F108" s="204"/>
      <c r="G108" s="186"/>
      <c r="H108" s="201"/>
      <c r="I108" s="270"/>
      <c r="J108" s="204"/>
      <c r="K108" s="204"/>
      <c r="L108" s="204"/>
      <c r="M108" s="204"/>
      <c r="N108" s="377"/>
      <c r="O108" s="240"/>
      <c r="P108" s="231"/>
      <c r="Q108" s="179"/>
      <c r="R108" s="121" t="s">
        <v>22</v>
      </c>
      <c r="S108" s="159"/>
    </row>
    <row r="109" spans="1:19" s="58" customFormat="1" ht="15">
      <c r="A109" s="4">
        <v>98</v>
      </c>
      <c r="B109" s="310"/>
      <c r="C109" s="311"/>
      <c r="D109" s="204"/>
      <c r="E109" s="204"/>
      <c r="F109" s="204"/>
      <c r="G109" s="186"/>
      <c r="H109" s="201"/>
      <c r="I109" s="270"/>
      <c r="J109" s="204"/>
      <c r="K109" s="204"/>
      <c r="L109" s="204"/>
      <c r="M109" s="204"/>
      <c r="N109" s="377"/>
      <c r="O109" s="240"/>
      <c r="P109" s="231"/>
      <c r="Q109" s="179"/>
      <c r="R109" s="121" t="s">
        <v>22</v>
      </c>
      <c r="S109" s="159"/>
    </row>
    <row r="110" spans="1:19" s="58" customFormat="1" ht="15">
      <c r="A110" s="4">
        <v>99</v>
      </c>
      <c r="B110" s="310"/>
      <c r="C110" s="311"/>
      <c r="D110" s="204"/>
      <c r="E110" s="204"/>
      <c r="F110" s="204"/>
      <c r="G110" s="186"/>
      <c r="H110" s="201"/>
      <c r="I110" s="270"/>
      <c r="J110" s="204"/>
      <c r="K110" s="204"/>
      <c r="L110" s="204"/>
      <c r="M110" s="204"/>
      <c r="N110" s="377"/>
      <c r="O110" s="240"/>
      <c r="P110" s="231"/>
      <c r="Q110" s="179"/>
      <c r="R110" s="121" t="s">
        <v>22</v>
      </c>
      <c r="S110" s="159"/>
    </row>
    <row r="111" spans="1:19" s="58" customFormat="1" ht="15">
      <c r="A111" s="4">
        <v>100</v>
      </c>
      <c r="B111" s="310"/>
      <c r="C111" s="311"/>
      <c r="D111" s="204"/>
      <c r="E111" s="204"/>
      <c r="F111" s="204"/>
      <c r="G111" s="186"/>
      <c r="H111" s="201"/>
      <c r="I111" s="270"/>
      <c r="J111" s="204"/>
      <c r="K111" s="204"/>
      <c r="L111" s="204"/>
      <c r="M111" s="204"/>
      <c r="N111" s="377"/>
      <c r="O111" s="240"/>
      <c r="P111" s="231"/>
      <c r="Q111" s="179"/>
      <c r="R111" s="121" t="s">
        <v>22</v>
      </c>
      <c r="S111" s="159"/>
    </row>
    <row r="112" spans="1:19" s="58" customFormat="1" ht="15">
      <c r="A112" s="4">
        <v>101</v>
      </c>
      <c r="B112" s="310"/>
      <c r="C112" s="220"/>
      <c r="D112" s="196"/>
      <c r="E112" s="196"/>
      <c r="F112" s="196"/>
      <c r="G112" s="186"/>
      <c r="H112" s="190"/>
      <c r="I112" s="264"/>
      <c r="J112" s="196"/>
      <c r="K112" s="196"/>
      <c r="L112" s="196"/>
      <c r="M112" s="196"/>
      <c r="N112" s="350"/>
      <c r="O112" s="230"/>
      <c r="P112" s="231"/>
      <c r="Q112" s="180"/>
      <c r="R112" s="121" t="s">
        <v>22</v>
      </c>
      <c r="S112" s="160"/>
    </row>
    <row r="113" spans="1:19" s="58" customFormat="1" ht="30">
      <c r="A113" s="4">
        <v>102</v>
      </c>
      <c r="B113" s="39" t="s">
        <v>274</v>
      </c>
      <c r="C113" s="43">
        <v>15055</v>
      </c>
      <c r="D113" s="8" t="s">
        <v>62</v>
      </c>
      <c r="E113" s="8" t="s">
        <v>66</v>
      </c>
      <c r="F113" s="68"/>
      <c r="G113" s="11"/>
      <c r="H113" s="80"/>
      <c r="I113" s="10" t="s">
        <v>38</v>
      </c>
      <c r="J113" s="8">
        <v>4</v>
      </c>
      <c r="K113" s="8">
        <v>54</v>
      </c>
      <c r="L113" s="8"/>
      <c r="M113" s="8" t="s">
        <v>76</v>
      </c>
      <c r="N113" s="51">
        <f>124.4*1000/1936.27</f>
        <v>64.24723824673212</v>
      </c>
      <c r="O113" s="109"/>
      <c r="P113" s="110">
        <v>6220</v>
      </c>
      <c r="Q113" s="5" t="s">
        <v>345</v>
      </c>
      <c r="R113" s="57" t="s">
        <v>19</v>
      </c>
      <c r="S113" s="125"/>
    </row>
    <row r="114" spans="1:19" s="58" customFormat="1" ht="30">
      <c r="A114" s="4">
        <v>103</v>
      </c>
      <c r="B114" s="39" t="s">
        <v>274</v>
      </c>
      <c r="C114" s="43">
        <v>15055</v>
      </c>
      <c r="D114" s="8" t="s">
        <v>62</v>
      </c>
      <c r="E114" s="8" t="s">
        <v>67</v>
      </c>
      <c r="F114" s="68"/>
      <c r="G114" s="11"/>
      <c r="H114" s="80"/>
      <c r="I114" s="10" t="s">
        <v>38</v>
      </c>
      <c r="J114" s="8">
        <v>3</v>
      </c>
      <c r="K114" s="8">
        <v>131</v>
      </c>
      <c r="L114" s="8"/>
      <c r="M114" s="8" t="s">
        <v>76</v>
      </c>
      <c r="N114" s="51">
        <f>29.6*1000/1936.27</f>
        <v>15.2871242130488</v>
      </c>
      <c r="O114" s="109"/>
      <c r="P114" s="110">
        <v>1480</v>
      </c>
      <c r="Q114" s="5" t="s">
        <v>345</v>
      </c>
      <c r="R114" s="57" t="s">
        <v>19</v>
      </c>
      <c r="S114" s="125"/>
    </row>
    <row r="115" spans="1:19" s="58" customFormat="1" ht="30">
      <c r="A115" s="4">
        <v>104</v>
      </c>
      <c r="B115" s="39" t="s">
        <v>274</v>
      </c>
      <c r="C115" s="43">
        <v>15055</v>
      </c>
      <c r="D115" s="8" t="s">
        <v>62</v>
      </c>
      <c r="E115" s="8" t="s">
        <v>67</v>
      </c>
      <c r="F115" s="68"/>
      <c r="G115" s="11"/>
      <c r="H115" s="80"/>
      <c r="I115" s="10" t="s">
        <v>38</v>
      </c>
      <c r="J115" s="8">
        <v>3</v>
      </c>
      <c r="K115" s="8">
        <v>258</v>
      </c>
      <c r="L115" s="8"/>
      <c r="M115" s="8" t="s">
        <v>76</v>
      </c>
      <c r="N115" s="51">
        <f>36.9*1000/1936.27</f>
        <v>19.05725957640205</v>
      </c>
      <c r="O115" s="109"/>
      <c r="P115" s="110">
        <v>1845</v>
      </c>
      <c r="Q115" s="5" t="s">
        <v>345</v>
      </c>
      <c r="R115" s="57" t="s">
        <v>19</v>
      </c>
      <c r="S115" s="125"/>
    </row>
    <row r="116" spans="1:19" s="58" customFormat="1" ht="30">
      <c r="A116" s="4">
        <v>105</v>
      </c>
      <c r="B116" s="39" t="s">
        <v>274</v>
      </c>
      <c r="C116" s="43">
        <v>15055</v>
      </c>
      <c r="D116" s="8" t="s">
        <v>62</v>
      </c>
      <c r="E116" s="8" t="s">
        <v>67</v>
      </c>
      <c r="F116" s="68"/>
      <c r="G116" s="11"/>
      <c r="H116" s="80"/>
      <c r="I116" s="10" t="s">
        <v>38</v>
      </c>
      <c r="J116" s="8">
        <v>3</v>
      </c>
      <c r="K116" s="8">
        <v>259</v>
      </c>
      <c r="L116" s="8"/>
      <c r="M116" s="8" t="s">
        <v>76</v>
      </c>
      <c r="N116" s="51">
        <f>4*1000/1936.27</f>
        <v>2.0658275963579458</v>
      </c>
      <c r="O116" s="109"/>
      <c r="P116" s="110">
        <v>200</v>
      </c>
      <c r="Q116" s="5" t="s">
        <v>345</v>
      </c>
      <c r="R116" s="57" t="s">
        <v>19</v>
      </c>
      <c r="S116" s="125"/>
    </row>
    <row r="117" spans="1:19" s="58" customFormat="1" ht="30">
      <c r="A117" s="4">
        <v>106</v>
      </c>
      <c r="B117" s="39" t="s">
        <v>274</v>
      </c>
      <c r="C117" s="43">
        <v>15055</v>
      </c>
      <c r="D117" s="8" t="s">
        <v>62</v>
      </c>
      <c r="E117" s="8" t="s">
        <v>67</v>
      </c>
      <c r="F117" s="68"/>
      <c r="G117" s="11"/>
      <c r="H117" s="80"/>
      <c r="I117" s="10" t="s">
        <v>38</v>
      </c>
      <c r="J117" s="8">
        <v>3</v>
      </c>
      <c r="K117" s="8">
        <v>260</v>
      </c>
      <c r="L117" s="8"/>
      <c r="M117" s="8" t="s">
        <v>76</v>
      </c>
      <c r="N117" s="51">
        <f>4.7*1000/1936.27</f>
        <v>2.4273474257205865</v>
      </c>
      <c r="O117" s="109"/>
      <c r="P117" s="110">
        <v>235</v>
      </c>
      <c r="Q117" s="5" t="s">
        <v>68</v>
      </c>
      <c r="R117" s="57" t="s">
        <v>19</v>
      </c>
      <c r="S117" s="125"/>
    </row>
    <row r="118" spans="1:19" s="58" customFormat="1" ht="30">
      <c r="A118" s="4">
        <v>107</v>
      </c>
      <c r="B118" s="39" t="s">
        <v>274</v>
      </c>
      <c r="C118" s="43">
        <v>15055</v>
      </c>
      <c r="D118" s="8" t="s">
        <v>62</v>
      </c>
      <c r="E118" s="8" t="s">
        <v>67</v>
      </c>
      <c r="F118" s="68"/>
      <c r="G118" s="11"/>
      <c r="H118" s="80"/>
      <c r="I118" s="10" t="s">
        <v>38</v>
      </c>
      <c r="J118" s="8">
        <v>3</v>
      </c>
      <c r="K118" s="8">
        <v>261</v>
      </c>
      <c r="L118" s="8"/>
      <c r="M118" s="8" t="s">
        <v>76</v>
      </c>
      <c r="N118" s="51">
        <f>10.8*1000/1936.27</f>
        <v>5.577734510166454</v>
      </c>
      <c r="O118" s="109"/>
      <c r="P118" s="110">
        <v>540</v>
      </c>
      <c r="Q118" s="5" t="s">
        <v>345</v>
      </c>
      <c r="R118" s="57" t="s">
        <v>19</v>
      </c>
      <c r="S118" s="125"/>
    </row>
    <row r="119" spans="1:19" s="58" customFormat="1" ht="15">
      <c r="A119" s="4">
        <v>108</v>
      </c>
      <c r="B119" s="39" t="s">
        <v>274</v>
      </c>
      <c r="C119" s="43">
        <v>15029</v>
      </c>
      <c r="D119" s="8" t="s">
        <v>69</v>
      </c>
      <c r="E119" s="8" t="s">
        <v>70</v>
      </c>
      <c r="F119" s="68" t="s">
        <v>28</v>
      </c>
      <c r="G119" s="207" t="s">
        <v>273</v>
      </c>
      <c r="H119" s="200" t="s">
        <v>272</v>
      </c>
      <c r="I119" s="10" t="s">
        <v>17</v>
      </c>
      <c r="J119" s="8">
        <v>10</v>
      </c>
      <c r="K119" s="8">
        <v>2280</v>
      </c>
      <c r="L119" s="8"/>
      <c r="M119" s="8" t="s">
        <v>71</v>
      </c>
      <c r="N119" s="51">
        <v>6239.44</v>
      </c>
      <c r="O119" s="109">
        <v>3516</v>
      </c>
      <c r="P119" s="110">
        <v>8614</v>
      </c>
      <c r="Q119" s="16" t="s">
        <v>330</v>
      </c>
      <c r="R119" s="57" t="s">
        <v>22</v>
      </c>
      <c r="S119" s="156"/>
    </row>
    <row r="120" spans="1:19" s="58" customFormat="1" ht="15">
      <c r="A120" s="4">
        <v>109</v>
      </c>
      <c r="B120" s="39" t="s">
        <v>274</v>
      </c>
      <c r="C120" s="43">
        <v>15029</v>
      </c>
      <c r="D120" s="8" t="s">
        <v>69</v>
      </c>
      <c r="E120" s="8" t="s">
        <v>70</v>
      </c>
      <c r="F120" s="68"/>
      <c r="G120" s="219"/>
      <c r="H120" s="228"/>
      <c r="I120" s="10" t="s">
        <v>38</v>
      </c>
      <c r="J120" s="8">
        <v>10</v>
      </c>
      <c r="K120" s="8">
        <v>2183</v>
      </c>
      <c r="L120" s="8"/>
      <c r="M120" s="8" t="s">
        <v>76</v>
      </c>
      <c r="N120" s="51">
        <v>23.4</v>
      </c>
      <c r="O120" s="109"/>
      <c r="P120" s="110">
        <v>2210</v>
      </c>
      <c r="Q120" s="16" t="s">
        <v>363</v>
      </c>
      <c r="R120" s="57" t="s">
        <v>22</v>
      </c>
      <c r="S120" s="161"/>
    </row>
    <row r="121" spans="1:19" s="58" customFormat="1" ht="15">
      <c r="A121" s="4">
        <v>110</v>
      </c>
      <c r="B121" s="39" t="s">
        <v>274</v>
      </c>
      <c r="C121" s="43">
        <v>15029</v>
      </c>
      <c r="D121" s="8" t="s">
        <v>69</v>
      </c>
      <c r="E121" s="8" t="s">
        <v>70</v>
      </c>
      <c r="F121" s="68"/>
      <c r="G121" s="208"/>
      <c r="H121" s="227"/>
      <c r="I121" s="10" t="s">
        <v>72</v>
      </c>
      <c r="J121" s="8">
        <v>10</v>
      </c>
      <c r="K121" s="8">
        <v>2188</v>
      </c>
      <c r="L121" s="8"/>
      <c r="M121" s="8" t="s">
        <v>76</v>
      </c>
      <c r="N121" s="51">
        <v>2.96</v>
      </c>
      <c r="O121" s="109"/>
      <c r="P121" s="110">
        <v>280</v>
      </c>
      <c r="Q121" s="16" t="s">
        <v>363</v>
      </c>
      <c r="R121" s="57" t="s">
        <v>22</v>
      </c>
      <c r="S121" s="162"/>
    </row>
    <row r="122" spans="1:19" s="58" customFormat="1" ht="45">
      <c r="A122" s="4">
        <v>111</v>
      </c>
      <c r="B122" s="39" t="s">
        <v>274</v>
      </c>
      <c r="C122" s="45">
        <v>15029</v>
      </c>
      <c r="D122" s="18" t="s">
        <v>69</v>
      </c>
      <c r="E122" s="18" t="s">
        <v>70</v>
      </c>
      <c r="F122" s="69" t="s">
        <v>28</v>
      </c>
      <c r="G122" s="23"/>
      <c r="H122" s="42"/>
      <c r="I122" s="19" t="s">
        <v>17</v>
      </c>
      <c r="J122" s="18">
        <v>10</v>
      </c>
      <c r="K122" s="18">
        <v>2222</v>
      </c>
      <c r="L122" s="18"/>
      <c r="M122" s="8" t="s">
        <v>29</v>
      </c>
      <c r="N122" s="51">
        <v>25.82</v>
      </c>
      <c r="O122" s="109"/>
      <c r="P122" s="110"/>
      <c r="Q122" s="16" t="s">
        <v>338</v>
      </c>
      <c r="R122" s="57" t="s">
        <v>19</v>
      </c>
      <c r="S122" s="146" t="s">
        <v>382</v>
      </c>
    </row>
    <row r="123" spans="1:19" s="58" customFormat="1" ht="15">
      <c r="A123" s="4">
        <v>112</v>
      </c>
      <c r="B123" s="39" t="s">
        <v>274</v>
      </c>
      <c r="C123" s="45">
        <v>15057</v>
      </c>
      <c r="D123" s="18" t="s">
        <v>73</v>
      </c>
      <c r="E123" s="18" t="s">
        <v>74</v>
      </c>
      <c r="F123" s="69"/>
      <c r="G123" s="23"/>
      <c r="H123" s="42"/>
      <c r="I123" s="19" t="s">
        <v>38</v>
      </c>
      <c r="J123" s="18">
        <v>36</v>
      </c>
      <c r="K123" s="18">
        <v>13</v>
      </c>
      <c r="L123" s="18"/>
      <c r="M123" s="8" t="s">
        <v>211</v>
      </c>
      <c r="N123" s="51">
        <v>0</v>
      </c>
      <c r="O123" s="229">
        <v>500</v>
      </c>
      <c r="P123" s="231">
        <v>1950</v>
      </c>
      <c r="Q123" s="174" t="s">
        <v>364</v>
      </c>
      <c r="R123" s="57" t="s">
        <v>19</v>
      </c>
      <c r="S123" s="156"/>
    </row>
    <row r="124" spans="1:19" s="58" customFormat="1" ht="15">
      <c r="A124" s="4">
        <v>113</v>
      </c>
      <c r="B124" s="39" t="s">
        <v>274</v>
      </c>
      <c r="C124" s="43">
        <v>15057</v>
      </c>
      <c r="D124" s="8" t="s">
        <v>73</v>
      </c>
      <c r="E124" s="8" t="s">
        <v>74</v>
      </c>
      <c r="F124" s="68" t="s">
        <v>39</v>
      </c>
      <c r="G124" s="11" t="s">
        <v>273</v>
      </c>
      <c r="H124" s="80" t="s">
        <v>272</v>
      </c>
      <c r="I124" s="10" t="s">
        <v>17</v>
      </c>
      <c r="J124" s="8">
        <v>36</v>
      </c>
      <c r="K124" s="8">
        <v>13</v>
      </c>
      <c r="L124" s="8"/>
      <c r="M124" s="8" t="s">
        <v>219</v>
      </c>
      <c r="N124" s="51">
        <v>0</v>
      </c>
      <c r="O124" s="230"/>
      <c r="P124" s="231"/>
      <c r="Q124" s="180"/>
      <c r="R124" s="57" t="s">
        <v>19</v>
      </c>
      <c r="S124" s="162"/>
    </row>
    <row r="125" spans="1:19" s="58" customFormat="1" ht="30">
      <c r="A125" s="4">
        <v>114</v>
      </c>
      <c r="B125" s="39" t="s">
        <v>274</v>
      </c>
      <c r="C125" s="43">
        <v>15057</v>
      </c>
      <c r="D125" s="8" t="s">
        <v>73</v>
      </c>
      <c r="E125" s="8" t="s">
        <v>75</v>
      </c>
      <c r="F125" s="68"/>
      <c r="G125" s="11"/>
      <c r="H125" s="80"/>
      <c r="I125" s="10" t="s">
        <v>38</v>
      </c>
      <c r="J125" s="8">
        <v>33</v>
      </c>
      <c r="K125" s="8">
        <v>178</v>
      </c>
      <c r="L125" s="8"/>
      <c r="M125" s="8" t="s">
        <v>139</v>
      </c>
      <c r="N125" s="51">
        <f>444.36*1000/1936.27</f>
        <v>229.49278767940422</v>
      </c>
      <c r="O125" s="109"/>
      <c r="P125" s="110">
        <v>21160</v>
      </c>
      <c r="Q125" s="5" t="s">
        <v>365</v>
      </c>
      <c r="R125" s="57" t="s">
        <v>19</v>
      </c>
      <c r="S125" s="125"/>
    </row>
    <row r="126" spans="1:19" s="58" customFormat="1" ht="30">
      <c r="A126" s="4">
        <v>115</v>
      </c>
      <c r="B126" s="39" t="s">
        <v>274</v>
      </c>
      <c r="C126" s="43">
        <v>15057</v>
      </c>
      <c r="D126" s="8" t="s">
        <v>73</v>
      </c>
      <c r="E126" s="8" t="s">
        <v>75</v>
      </c>
      <c r="F126" s="68"/>
      <c r="G126" s="11"/>
      <c r="H126" s="80"/>
      <c r="I126" s="10" t="s">
        <v>38</v>
      </c>
      <c r="J126" s="8">
        <v>33</v>
      </c>
      <c r="K126" s="8">
        <v>39</v>
      </c>
      <c r="L126" s="8"/>
      <c r="M126" s="8" t="s">
        <v>76</v>
      </c>
      <c r="N126" s="51">
        <f>660.08*1000/1936.27</f>
        <v>340.90286995098825</v>
      </c>
      <c r="O126" s="109"/>
      <c r="P126" s="110">
        <v>35680</v>
      </c>
      <c r="Q126" s="5" t="s">
        <v>365</v>
      </c>
      <c r="R126" s="57" t="s">
        <v>19</v>
      </c>
      <c r="S126" s="125"/>
    </row>
    <row r="127" spans="1:19" s="58" customFormat="1" ht="30">
      <c r="A127" s="4">
        <v>116</v>
      </c>
      <c r="B127" s="39" t="s">
        <v>274</v>
      </c>
      <c r="C127" s="43">
        <v>15057</v>
      </c>
      <c r="D127" s="8" t="s">
        <v>73</v>
      </c>
      <c r="E127" s="8" t="s">
        <v>75</v>
      </c>
      <c r="F127" s="68"/>
      <c r="G127" s="11"/>
      <c r="H127" s="80"/>
      <c r="I127" s="10" t="s">
        <v>38</v>
      </c>
      <c r="J127" s="8">
        <v>36</v>
      </c>
      <c r="K127" s="8">
        <v>12</v>
      </c>
      <c r="L127" s="8"/>
      <c r="M127" s="8" t="s">
        <v>139</v>
      </c>
      <c r="N127" s="51">
        <f>1547.07*1000/1936.27</f>
        <v>798.9949748743719</v>
      </c>
      <c r="O127" s="109"/>
      <c r="P127" s="110">
        <v>73670</v>
      </c>
      <c r="Q127" s="5" t="s">
        <v>365</v>
      </c>
      <c r="R127" s="57" t="s">
        <v>19</v>
      </c>
      <c r="S127" s="125"/>
    </row>
    <row r="128" spans="1:19" s="58" customFormat="1" ht="30">
      <c r="A128" s="4">
        <v>117</v>
      </c>
      <c r="B128" s="39" t="s">
        <v>274</v>
      </c>
      <c r="C128" s="43">
        <v>15057</v>
      </c>
      <c r="D128" s="8" t="s">
        <v>73</v>
      </c>
      <c r="E128" s="8" t="s">
        <v>75</v>
      </c>
      <c r="F128" s="68"/>
      <c r="G128" s="11"/>
      <c r="H128" s="80"/>
      <c r="I128" s="10" t="s">
        <v>38</v>
      </c>
      <c r="J128" s="8">
        <v>36</v>
      </c>
      <c r="K128" s="8">
        <v>14</v>
      </c>
      <c r="L128" s="8"/>
      <c r="M128" s="8" t="s">
        <v>139</v>
      </c>
      <c r="N128" s="51">
        <f>735.42*1000/1936.27</f>
        <v>379.81273272839013</v>
      </c>
      <c r="O128" s="109"/>
      <c r="P128" s="110">
        <v>35020</v>
      </c>
      <c r="Q128" s="5" t="s">
        <v>365</v>
      </c>
      <c r="R128" s="57" t="s">
        <v>19</v>
      </c>
      <c r="S128" s="125"/>
    </row>
    <row r="129" spans="1:19" s="58" customFormat="1" ht="30">
      <c r="A129" s="4">
        <v>118</v>
      </c>
      <c r="B129" s="39" t="s">
        <v>274</v>
      </c>
      <c r="C129" s="43">
        <v>15057</v>
      </c>
      <c r="D129" s="8" t="s">
        <v>73</v>
      </c>
      <c r="E129" s="8" t="s">
        <v>75</v>
      </c>
      <c r="F129" s="68"/>
      <c r="G129" s="11"/>
      <c r="H129" s="80"/>
      <c r="I129" s="10" t="s">
        <v>38</v>
      </c>
      <c r="J129" s="8">
        <v>36</v>
      </c>
      <c r="K129" s="8">
        <v>15</v>
      </c>
      <c r="L129" s="8"/>
      <c r="M129" s="8" t="s">
        <v>76</v>
      </c>
      <c r="N129" s="51">
        <v>55.32</v>
      </c>
      <c r="O129" s="109"/>
      <c r="P129" s="110">
        <v>5790</v>
      </c>
      <c r="Q129" s="5" t="s">
        <v>365</v>
      </c>
      <c r="R129" s="57" t="s">
        <v>19</v>
      </c>
      <c r="S129" s="125"/>
    </row>
    <row r="130" spans="1:19" s="58" customFormat="1" ht="30">
      <c r="A130" s="4">
        <v>119</v>
      </c>
      <c r="B130" s="39" t="s">
        <v>274</v>
      </c>
      <c r="C130" s="43">
        <v>15057</v>
      </c>
      <c r="D130" s="8" t="s">
        <v>73</v>
      </c>
      <c r="E130" s="8" t="s">
        <v>75</v>
      </c>
      <c r="F130" s="68"/>
      <c r="G130" s="11"/>
      <c r="H130" s="80"/>
      <c r="I130" s="10" t="s">
        <v>38</v>
      </c>
      <c r="J130" s="8">
        <v>36</v>
      </c>
      <c r="K130" s="8">
        <v>16</v>
      </c>
      <c r="L130" s="8"/>
      <c r="M130" s="8" t="s">
        <v>76</v>
      </c>
      <c r="N130" s="51">
        <f>169.05*1000/1936.27</f>
        <v>87.30703879107769</v>
      </c>
      <c r="O130" s="109"/>
      <c r="P130" s="110">
        <v>14700</v>
      </c>
      <c r="Q130" s="5" t="s">
        <v>365</v>
      </c>
      <c r="R130" s="57" t="s">
        <v>19</v>
      </c>
      <c r="S130" s="125"/>
    </row>
    <row r="131" spans="1:19" s="58" customFormat="1" ht="30">
      <c r="A131" s="4">
        <v>120</v>
      </c>
      <c r="B131" s="39" t="s">
        <v>274</v>
      </c>
      <c r="C131" s="43">
        <v>15057</v>
      </c>
      <c r="D131" s="8" t="s">
        <v>73</v>
      </c>
      <c r="E131" s="8" t="s">
        <v>75</v>
      </c>
      <c r="F131" s="68"/>
      <c r="G131" s="11"/>
      <c r="H131" s="80"/>
      <c r="I131" s="10" t="s">
        <v>38</v>
      </c>
      <c r="J131" s="8">
        <v>36</v>
      </c>
      <c r="K131" s="8">
        <v>27</v>
      </c>
      <c r="L131" s="8"/>
      <c r="M131" s="8" t="s">
        <v>76</v>
      </c>
      <c r="N131" s="51">
        <f>99.475*1000/1936.27</f>
        <v>51.37455003692667</v>
      </c>
      <c r="O131" s="109"/>
      <c r="P131" s="110">
        <v>8650</v>
      </c>
      <c r="Q131" s="5" t="s">
        <v>365</v>
      </c>
      <c r="R131" s="57" t="s">
        <v>19</v>
      </c>
      <c r="S131" s="125"/>
    </row>
    <row r="132" spans="1:19" s="58" customFormat="1" ht="30">
      <c r="A132" s="4">
        <v>121</v>
      </c>
      <c r="B132" s="39" t="s">
        <v>274</v>
      </c>
      <c r="C132" s="43">
        <v>15057</v>
      </c>
      <c r="D132" s="8" t="s">
        <v>73</v>
      </c>
      <c r="E132" s="8" t="s">
        <v>75</v>
      </c>
      <c r="F132" s="68"/>
      <c r="G132" s="11"/>
      <c r="H132" s="80"/>
      <c r="I132" s="10" t="s">
        <v>38</v>
      </c>
      <c r="J132" s="8">
        <v>36</v>
      </c>
      <c r="K132" s="8">
        <v>28</v>
      </c>
      <c r="L132" s="8"/>
      <c r="M132" s="8" t="s">
        <v>76</v>
      </c>
      <c r="N132" s="51">
        <f>27.83*1000/1936.27</f>
        <v>14.372995501660409</v>
      </c>
      <c r="O132" s="109"/>
      <c r="P132" s="110">
        <v>2420</v>
      </c>
      <c r="Q132" s="5" t="s">
        <v>365</v>
      </c>
      <c r="R132" s="57" t="s">
        <v>19</v>
      </c>
      <c r="S132" s="125"/>
    </row>
    <row r="133" spans="1:19" s="58" customFormat="1" ht="30">
      <c r="A133" s="302">
        <v>122</v>
      </c>
      <c r="B133" s="39" t="s">
        <v>274</v>
      </c>
      <c r="C133" s="282">
        <v>15057</v>
      </c>
      <c r="D133" s="203" t="s">
        <v>73</v>
      </c>
      <c r="E133" s="203" t="s">
        <v>75</v>
      </c>
      <c r="F133" s="233"/>
      <c r="G133" s="11"/>
      <c r="H133" s="80"/>
      <c r="I133" s="170" t="s">
        <v>38</v>
      </c>
      <c r="J133" s="194">
        <v>36</v>
      </c>
      <c r="K133" s="194">
        <v>29</v>
      </c>
      <c r="L133" s="194"/>
      <c r="M133" s="8" t="s">
        <v>77</v>
      </c>
      <c r="N133" s="51">
        <v>1.55</v>
      </c>
      <c r="O133" s="109"/>
      <c r="P133" s="110">
        <v>600</v>
      </c>
      <c r="Q133" s="5" t="s">
        <v>365</v>
      </c>
      <c r="R133" s="57" t="s">
        <v>19</v>
      </c>
      <c r="S133" s="156"/>
    </row>
    <row r="134" spans="1:19" s="58" customFormat="1" ht="30">
      <c r="A134" s="302"/>
      <c r="B134" s="39" t="s">
        <v>274</v>
      </c>
      <c r="C134" s="283"/>
      <c r="D134" s="203"/>
      <c r="E134" s="203"/>
      <c r="F134" s="281"/>
      <c r="G134" s="11"/>
      <c r="H134" s="80"/>
      <c r="I134" s="171"/>
      <c r="J134" s="195"/>
      <c r="K134" s="195"/>
      <c r="L134" s="195"/>
      <c r="M134" s="8" t="s">
        <v>78</v>
      </c>
      <c r="N134" s="51">
        <v>0.19</v>
      </c>
      <c r="O134" s="109"/>
      <c r="P134" s="110">
        <v>90</v>
      </c>
      <c r="Q134" s="5" t="s">
        <v>365</v>
      </c>
      <c r="R134" s="57" t="s">
        <v>19</v>
      </c>
      <c r="S134" s="162"/>
    </row>
    <row r="135" spans="1:19" s="58" customFormat="1" ht="30">
      <c r="A135" s="4">
        <v>123</v>
      </c>
      <c r="B135" s="39" t="s">
        <v>274</v>
      </c>
      <c r="C135" s="43">
        <v>15057</v>
      </c>
      <c r="D135" s="8" t="s">
        <v>73</v>
      </c>
      <c r="E135" s="8" t="s">
        <v>75</v>
      </c>
      <c r="F135" s="68"/>
      <c r="G135" s="11"/>
      <c r="H135" s="80"/>
      <c r="I135" s="10" t="s">
        <v>38</v>
      </c>
      <c r="J135" s="8">
        <v>36</v>
      </c>
      <c r="K135" s="8">
        <v>36</v>
      </c>
      <c r="L135" s="8"/>
      <c r="M135" s="8" t="s">
        <v>76</v>
      </c>
      <c r="N135" s="51">
        <f>555.185*1000/1936.27</f>
        <v>286.72912352099655</v>
      </c>
      <c r="O135" s="109"/>
      <c r="P135" s="110">
        <v>30010</v>
      </c>
      <c r="Q135" s="5" t="s">
        <v>365</v>
      </c>
      <c r="R135" s="57" t="s">
        <v>19</v>
      </c>
      <c r="S135" s="125"/>
    </row>
    <row r="136" spans="1:19" s="58" customFormat="1" ht="15">
      <c r="A136" s="4">
        <v>124</v>
      </c>
      <c r="B136" s="39" t="s">
        <v>274</v>
      </c>
      <c r="C136" s="44">
        <v>15057</v>
      </c>
      <c r="D136" s="8" t="s">
        <v>73</v>
      </c>
      <c r="E136" s="8" t="s">
        <v>79</v>
      </c>
      <c r="F136" s="70" t="s">
        <v>141</v>
      </c>
      <c r="G136" s="199" t="s">
        <v>273</v>
      </c>
      <c r="H136" s="200" t="s">
        <v>271</v>
      </c>
      <c r="I136" s="10" t="s">
        <v>17</v>
      </c>
      <c r="J136" s="21">
        <v>41</v>
      </c>
      <c r="K136" s="21">
        <v>1861</v>
      </c>
      <c r="L136" s="21">
        <v>1</v>
      </c>
      <c r="M136" s="21" t="s">
        <v>71</v>
      </c>
      <c r="N136" s="51">
        <f>2781*1000/1936.27</f>
        <v>1436.266636367862</v>
      </c>
      <c r="O136" s="229">
        <v>787</v>
      </c>
      <c r="P136" s="231">
        <v>371</v>
      </c>
      <c r="Q136" s="177" t="s">
        <v>388</v>
      </c>
      <c r="R136" s="65" t="s">
        <v>22</v>
      </c>
      <c r="S136" s="156"/>
    </row>
    <row r="137" spans="1:20" s="58" customFormat="1" ht="15">
      <c r="A137" s="4">
        <v>125</v>
      </c>
      <c r="B137" s="39" t="s">
        <v>274</v>
      </c>
      <c r="C137" s="43">
        <v>15057</v>
      </c>
      <c r="D137" s="8" t="s">
        <v>73</v>
      </c>
      <c r="E137" s="8" t="s">
        <v>79</v>
      </c>
      <c r="F137" s="72">
        <v>1</v>
      </c>
      <c r="G137" s="186"/>
      <c r="H137" s="190"/>
      <c r="I137" s="10" t="s">
        <v>17</v>
      </c>
      <c r="J137" s="8">
        <v>41</v>
      </c>
      <c r="K137" s="8">
        <v>1861</v>
      </c>
      <c r="L137" s="8">
        <v>2</v>
      </c>
      <c r="M137" s="8" t="s">
        <v>80</v>
      </c>
      <c r="N137" s="51">
        <f>607.5*1000/1936.27</f>
        <v>313.74756619686303</v>
      </c>
      <c r="O137" s="230"/>
      <c r="P137" s="231"/>
      <c r="Q137" s="180"/>
      <c r="R137" s="65" t="s">
        <v>22</v>
      </c>
      <c r="S137" s="162"/>
      <c r="T137" s="66"/>
    </row>
    <row r="138" spans="1:19" s="58" customFormat="1" ht="30">
      <c r="A138" s="17">
        <v>126</v>
      </c>
      <c r="B138" s="50" t="s">
        <v>274</v>
      </c>
      <c r="C138" s="130">
        <v>15057</v>
      </c>
      <c r="D138" s="18" t="s">
        <v>73</v>
      </c>
      <c r="E138" s="18" t="s">
        <v>81</v>
      </c>
      <c r="F138" s="131" t="s">
        <v>144</v>
      </c>
      <c r="G138" s="168" t="s">
        <v>273</v>
      </c>
      <c r="H138" s="189" t="s">
        <v>271</v>
      </c>
      <c r="I138" s="19" t="s">
        <v>17</v>
      </c>
      <c r="J138" s="87">
        <v>41</v>
      </c>
      <c r="K138" s="87">
        <v>2126</v>
      </c>
      <c r="L138" s="87">
        <v>6</v>
      </c>
      <c r="M138" s="87" t="s">
        <v>21</v>
      </c>
      <c r="N138" s="54">
        <v>59634.76</v>
      </c>
      <c r="O138" s="232">
        <v>33164</v>
      </c>
      <c r="P138" s="215">
        <v>13303</v>
      </c>
      <c r="Q138" s="22" t="s">
        <v>287</v>
      </c>
      <c r="R138" s="57" t="s">
        <v>22</v>
      </c>
      <c r="S138" s="156"/>
    </row>
    <row r="139" spans="1:19" s="58" customFormat="1" ht="45">
      <c r="A139" s="17">
        <v>127</v>
      </c>
      <c r="B139" s="50" t="s">
        <v>274</v>
      </c>
      <c r="C139" s="130">
        <v>15057</v>
      </c>
      <c r="D139" s="18" t="s">
        <v>73</v>
      </c>
      <c r="E139" s="18" t="s">
        <v>82</v>
      </c>
      <c r="F139" s="131"/>
      <c r="G139" s="168"/>
      <c r="H139" s="214"/>
      <c r="I139" s="19" t="s">
        <v>38</v>
      </c>
      <c r="J139" s="87">
        <v>41</v>
      </c>
      <c r="K139" s="87">
        <v>2146</v>
      </c>
      <c r="L139" s="87"/>
      <c r="M139" s="87" t="s">
        <v>83</v>
      </c>
      <c r="N139" s="54">
        <v>0</v>
      </c>
      <c r="O139" s="247"/>
      <c r="P139" s="215"/>
      <c r="Q139" s="22" t="s">
        <v>288</v>
      </c>
      <c r="R139" s="132" t="s">
        <v>22</v>
      </c>
      <c r="S139" s="157"/>
    </row>
    <row r="140" spans="1:19" s="58" customFormat="1" ht="15">
      <c r="A140" s="17">
        <v>128</v>
      </c>
      <c r="B140" s="50" t="s">
        <v>274</v>
      </c>
      <c r="C140" s="45">
        <v>15033</v>
      </c>
      <c r="D140" s="30" t="s">
        <v>100</v>
      </c>
      <c r="E140" s="18" t="s">
        <v>84</v>
      </c>
      <c r="F140" s="225" t="s">
        <v>217</v>
      </c>
      <c r="G140" s="168" t="s">
        <v>273</v>
      </c>
      <c r="H140" s="189" t="s">
        <v>279</v>
      </c>
      <c r="I140" s="271" t="s">
        <v>17</v>
      </c>
      <c r="J140" s="222">
        <v>68</v>
      </c>
      <c r="K140" s="222">
        <v>1931</v>
      </c>
      <c r="L140" s="222">
        <v>12</v>
      </c>
      <c r="M140" s="351" t="s">
        <v>21</v>
      </c>
      <c r="N140" s="344">
        <v>88122.77</v>
      </c>
      <c r="O140" s="191">
        <v>66178.56</v>
      </c>
      <c r="P140" s="236">
        <v>71997</v>
      </c>
      <c r="Q140" s="174" t="s">
        <v>289</v>
      </c>
      <c r="R140" s="121" t="s">
        <v>22</v>
      </c>
      <c r="S140" s="158"/>
    </row>
    <row r="141" spans="1:19" s="58" customFormat="1" ht="15">
      <c r="A141" s="17">
        <v>129</v>
      </c>
      <c r="B141" s="50" t="s">
        <v>274</v>
      </c>
      <c r="C141" s="45">
        <v>15033</v>
      </c>
      <c r="D141" s="30" t="s">
        <v>100</v>
      </c>
      <c r="E141" s="18" t="s">
        <v>84</v>
      </c>
      <c r="F141" s="336"/>
      <c r="G141" s="235"/>
      <c r="H141" s="276"/>
      <c r="I141" s="272"/>
      <c r="J141" s="237"/>
      <c r="K141" s="237"/>
      <c r="L141" s="237"/>
      <c r="M141" s="352"/>
      <c r="N141" s="345"/>
      <c r="O141" s="192"/>
      <c r="P141" s="236"/>
      <c r="Q141" s="175"/>
      <c r="R141" s="121" t="s">
        <v>22</v>
      </c>
      <c r="S141" s="159"/>
    </row>
    <row r="142" spans="1:19" s="58" customFormat="1" ht="15">
      <c r="A142" s="17">
        <v>130</v>
      </c>
      <c r="B142" s="50" t="s">
        <v>274</v>
      </c>
      <c r="C142" s="45">
        <v>15033</v>
      </c>
      <c r="D142" s="30" t="s">
        <v>100</v>
      </c>
      <c r="E142" s="18" t="s">
        <v>84</v>
      </c>
      <c r="F142" s="336"/>
      <c r="G142" s="235"/>
      <c r="H142" s="276"/>
      <c r="I142" s="272"/>
      <c r="J142" s="237"/>
      <c r="K142" s="237"/>
      <c r="L142" s="237"/>
      <c r="M142" s="352"/>
      <c r="N142" s="345"/>
      <c r="O142" s="192"/>
      <c r="P142" s="236"/>
      <c r="Q142" s="175"/>
      <c r="R142" s="121" t="s">
        <v>22</v>
      </c>
      <c r="S142" s="159"/>
    </row>
    <row r="143" spans="1:19" s="58" customFormat="1" ht="15">
      <c r="A143" s="17">
        <v>131</v>
      </c>
      <c r="B143" s="50" t="s">
        <v>274</v>
      </c>
      <c r="C143" s="45">
        <v>15033</v>
      </c>
      <c r="D143" s="30" t="s">
        <v>100</v>
      </c>
      <c r="E143" s="18" t="s">
        <v>84</v>
      </c>
      <c r="F143" s="336"/>
      <c r="G143" s="235"/>
      <c r="H143" s="276"/>
      <c r="I143" s="272"/>
      <c r="J143" s="237"/>
      <c r="K143" s="237"/>
      <c r="L143" s="237"/>
      <c r="M143" s="352"/>
      <c r="N143" s="345"/>
      <c r="O143" s="192"/>
      <c r="P143" s="236"/>
      <c r="Q143" s="175"/>
      <c r="R143" s="121" t="s">
        <v>22</v>
      </c>
      <c r="S143" s="159"/>
    </row>
    <row r="144" spans="1:19" s="58" customFormat="1" ht="15">
      <c r="A144" s="17">
        <v>153</v>
      </c>
      <c r="B144" s="50" t="s">
        <v>274</v>
      </c>
      <c r="C144" s="45">
        <v>15033</v>
      </c>
      <c r="D144" s="30" t="s">
        <v>100</v>
      </c>
      <c r="E144" s="18" t="s">
        <v>84</v>
      </c>
      <c r="F144" s="337"/>
      <c r="G144" s="235"/>
      <c r="H144" s="276"/>
      <c r="I144" s="273"/>
      <c r="J144" s="224"/>
      <c r="K144" s="224"/>
      <c r="L144" s="224"/>
      <c r="M144" s="353"/>
      <c r="N144" s="346"/>
      <c r="O144" s="192"/>
      <c r="P144" s="236"/>
      <c r="Q144" s="176"/>
      <c r="R144" s="121" t="s">
        <v>22</v>
      </c>
      <c r="S144" s="160"/>
    </row>
    <row r="145" spans="1:19" s="58" customFormat="1" ht="15">
      <c r="A145" s="17">
        <v>132</v>
      </c>
      <c r="B145" s="50" t="s">
        <v>274</v>
      </c>
      <c r="C145" s="45">
        <v>15033</v>
      </c>
      <c r="D145" s="30" t="s">
        <v>100</v>
      </c>
      <c r="E145" s="18" t="s">
        <v>84</v>
      </c>
      <c r="F145" s="72" t="s">
        <v>28</v>
      </c>
      <c r="G145" s="23" t="s">
        <v>273</v>
      </c>
      <c r="H145" s="276"/>
      <c r="I145" s="19" t="s">
        <v>17</v>
      </c>
      <c r="J145" s="18">
        <v>68</v>
      </c>
      <c r="K145" s="18">
        <v>1931</v>
      </c>
      <c r="L145" s="18">
        <v>11</v>
      </c>
      <c r="M145" s="23" t="s">
        <v>35</v>
      </c>
      <c r="N145" s="52">
        <v>1357.66</v>
      </c>
      <c r="O145" s="133">
        <v>160</v>
      </c>
      <c r="P145" s="236"/>
      <c r="Q145" s="16" t="s">
        <v>290</v>
      </c>
      <c r="R145" s="57" t="s">
        <v>22</v>
      </c>
      <c r="S145" s="125"/>
    </row>
    <row r="146" spans="1:19" s="58" customFormat="1" ht="45">
      <c r="A146" s="17">
        <v>152</v>
      </c>
      <c r="B146" s="50" t="s">
        <v>274</v>
      </c>
      <c r="C146" s="45">
        <v>15033</v>
      </c>
      <c r="D146" s="27" t="s">
        <v>100</v>
      </c>
      <c r="E146" s="18" t="s">
        <v>84</v>
      </c>
      <c r="F146" s="72"/>
      <c r="G146" s="23"/>
      <c r="H146" s="277"/>
      <c r="I146" s="19" t="s">
        <v>17</v>
      </c>
      <c r="J146" s="18">
        <v>68</v>
      </c>
      <c r="K146" s="18">
        <v>1931</v>
      </c>
      <c r="L146" s="18">
        <v>6</v>
      </c>
      <c r="M146" s="42" t="s">
        <v>252</v>
      </c>
      <c r="N146" s="52">
        <v>0</v>
      </c>
      <c r="O146" s="112"/>
      <c r="P146" s="236"/>
      <c r="Q146" s="134" t="s">
        <v>291</v>
      </c>
      <c r="R146" s="57" t="s">
        <v>22</v>
      </c>
      <c r="S146" s="146" t="s">
        <v>382</v>
      </c>
    </row>
    <row r="147" spans="1:19" s="58" customFormat="1" ht="45">
      <c r="A147" s="17">
        <v>144</v>
      </c>
      <c r="B147" s="50" t="s">
        <v>274</v>
      </c>
      <c r="C147" s="45">
        <v>15033</v>
      </c>
      <c r="D147" s="27" t="s">
        <v>100</v>
      </c>
      <c r="E147" s="18" t="s">
        <v>95</v>
      </c>
      <c r="F147" s="72" t="s">
        <v>28</v>
      </c>
      <c r="G147" s="23"/>
      <c r="H147" s="42" t="s">
        <v>279</v>
      </c>
      <c r="I147" s="19" t="s">
        <v>17</v>
      </c>
      <c r="J147" s="18">
        <v>68</v>
      </c>
      <c r="K147" s="18">
        <v>1932</v>
      </c>
      <c r="L147" s="18"/>
      <c r="M147" s="23" t="s">
        <v>29</v>
      </c>
      <c r="N147" s="52">
        <v>92.96</v>
      </c>
      <c r="O147" s="112"/>
      <c r="P147" s="113"/>
      <c r="Q147" s="134" t="s">
        <v>291</v>
      </c>
      <c r="R147" s="57" t="s">
        <v>22</v>
      </c>
      <c r="S147" s="146" t="s">
        <v>382</v>
      </c>
    </row>
    <row r="148" spans="1:19" s="58" customFormat="1" ht="15">
      <c r="A148" s="4">
        <v>133</v>
      </c>
      <c r="B148" s="39" t="s">
        <v>274</v>
      </c>
      <c r="C148" s="46">
        <v>15033</v>
      </c>
      <c r="D148" s="29" t="s">
        <v>100</v>
      </c>
      <c r="E148" s="24" t="s">
        <v>85</v>
      </c>
      <c r="F148" s="73" t="s">
        <v>145</v>
      </c>
      <c r="G148" s="28" t="s">
        <v>273</v>
      </c>
      <c r="H148" s="81" t="s">
        <v>271</v>
      </c>
      <c r="I148" s="10" t="s">
        <v>17</v>
      </c>
      <c r="J148" s="8">
        <v>36</v>
      </c>
      <c r="K148" s="8">
        <v>3698</v>
      </c>
      <c r="L148" s="8"/>
      <c r="M148" s="11" t="s">
        <v>21</v>
      </c>
      <c r="N148" s="52">
        <v>5778.15</v>
      </c>
      <c r="O148" s="112">
        <v>3306</v>
      </c>
      <c r="P148" s="113">
        <v>606</v>
      </c>
      <c r="Q148" s="5" t="s">
        <v>292</v>
      </c>
      <c r="R148" s="12" t="s">
        <v>22</v>
      </c>
      <c r="S148" s="127"/>
    </row>
    <row r="149" spans="1:19" s="58" customFormat="1" ht="15">
      <c r="A149" s="4">
        <v>134</v>
      </c>
      <c r="B149" s="39" t="s">
        <v>274</v>
      </c>
      <c r="C149" s="43">
        <v>15033</v>
      </c>
      <c r="D149" s="29" t="s">
        <v>100</v>
      </c>
      <c r="E149" s="8" t="s">
        <v>86</v>
      </c>
      <c r="F149" s="71" t="s">
        <v>39</v>
      </c>
      <c r="G149" s="199" t="s">
        <v>273</v>
      </c>
      <c r="H149" s="200" t="s">
        <v>271</v>
      </c>
      <c r="I149" s="10" t="s">
        <v>17</v>
      </c>
      <c r="J149" s="8">
        <v>36</v>
      </c>
      <c r="K149" s="8">
        <v>404</v>
      </c>
      <c r="L149" s="8">
        <v>1</v>
      </c>
      <c r="M149" s="11" t="s">
        <v>87</v>
      </c>
      <c r="N149" s="52">
        <v>98.13</v>
      </c>
      <c r="O149" s="191">
        <v>1200</v>
      </c>
      <c r="P149" s="236">
        <v>153</v>
      </c>
      <c r="Q149" s="177" t="s">
        <v>293</v>
      </c>
      <c r="R149" s="57" t="s">
        <v>22</v>
      </c>
      <c r="S149" s="156"/>
    </row>
    <row r="150" spans="1:19" s="58" customFormat="1" ht="15">
      <c r="A150" s="4">
        <v>135</v>
      </c>
      <c r="B150" s="39" t="s">
        <v>274</v>
      </c>
      <c r="C150" s="43">
        <v>15033</v>
      </c>
      <c r="D150" s="29" t="s">
        <v>100</v>
      </c>
      <c r="E150" s="8" t="s">
        <v>86</v>
      </c>
      <c r="F150" s="71" t="s">
        <v>39</v>
      </c>
      <c r="G150" s="199"/>
      <c r="H150" s="228"/>
      <c r="I150" s="10" t="s">
        <v>17</v>
      </c>
      <c r="J150" s="8">
        <v>36</v>
      </c>
      <c r="K150" s="8">
        <v>404</v>
      </c>
      <c r="L150" s="8">
        <v>2</v>
      </c>
      <c r="M150" s="11" t="s">
        <v>87</v>
      </c>
      <c r="N150" s="52">
        <v>141.72</v>
      </c>
      <c r="O150" s="192"/>
      <c r="P150" s="236"/>
      <c r="Q150" s="178"/>
      <c r="R150" s="57" t="s">
        <v>22</v>
      </c>
      <c r="S150" s="161"/>
    </row>
    <row r="151" spans="1:19" s="58" customFormat="1" ht="15">
      <c r="A151" s="4">
        <v>136</v>
      </c>
      <c r="B151" s="39" t="s">
        <v>274</v>
      </c>
      <c r="C151" s="44">
        <v>15033</v>
      </c>
      <c r="D151" s="29" t="s">
        <v>100</v>
      </c>
      <c r="E151" s="8" t="s">
        <v>86</v>
      </c>
      <c r="F151" s="71" t="s">
        <v>39</v>
      </c>
      <c r="G151" s="199"/>
      <c r="H151" s="228"/>
      <c r="I151" s="15" t="s">
        <v>17</v>
      </c>
      <c r="J151" s="21">
        <v>36</v>
      </c>
      <c r="K151" s="8">
        <v>404</v>
      </c>
      <c r="L151" s="21">
        <v>6</v>
      </c>
      <c r="M151" s="25" t="s">
        <v>87</v>
      </c>
      <c r="N151" s="52">
        <v>48.34</v>
      </c>
      <c r="O151" s="192"/>
      <c r="P151" s="236"/>
      <c r="Q151" s="178"/>
      <c r="R151" s="57" t="s">
        <v>22</v>
      </c>
      <c r="S151" s="161"/>
    </row>
    <row r="152" spans="1:19" s="58" customFormat="1" ht="15">
      <c r="A152" s="4">
        <v>137</v>
      </c>
      <c r="B152" s="39" t="s">
        <v>274</v>
      </c>
      <c r="C152" s="43">
        <v>15033</v>
      </c>
      <c r="D152" s="29" t="s">
        <v>100</v>
      </c>
      <c r="E152" s="8" t="s">
        <v>86</v>
      </c>
      <c r="F152" s="71" t="s">
        <v>39</v>
      </c>
      <c r="G152" s="199"/>
      <c r="H152" s="228"/>
      <c r="I152" s="10" t="s">
        <v>17</v>
      </c>
      <c r="J152" s="8">
        <v>36</v>
      </c>
      <c r="K152" s="8">
        <v>404</v>
      </c>
      <c r="L152" s="8">
        <v>7</v>
      </c>
      <c r="M152" s="11" t="s">
        <v>88</v>
      </c>
      <c r="N152" s="52">
        <v>437.65</v>
      </c>
      <c r="O152" s="192"/>
      <c r="P152" s="236"/>
      <c r="Q152" s="178"/>
      <c r="R152" s="57" t="s">
        <v>22</v>
      </c>
      <c r="S152" s="161"/>
    </row>
    <row r="153" spans="1:19" s="58" customFormat="1" ht="15">
      <c r="A153" s="4">
        <v>138</v>
      </c>
      <c r="B153" s="39" t="s">
        <v>274</v>
      </c>
      <c r="C153" s="43">
        <v>15033</v>
      </c>
      <c r="D153" s="29" t="s">
        <v>100</v>
      </c>
      <c r="E153" s="8" t="s">
        <v>86</v>
      </c>
      <c r="F153" s="71" t="s">
        <v>39</v>
      </c>
      <c r="G153" s="199"/>
      <c r="H153" s="228"/>
      <c r="I153" s="10" t="s">
        <v>17</v>
      </c>
      <c r="J153" s="8">
        <v>36</v>
      </c>
      <c r="K153" s="8">
        <v>4227</v>
      </c>
      <c r="L153" s="8">
        <v>1</v>
      </c>
      <c r="M153" s="11" t="s">
        <v>87</v>
      </c>
      <c r="N153" s="52">
        <v>98.13</v>
      </c>
      <c r="O153" s="192"/>
      <c r="P153" s="236"/>
      <c r="Q153" s="179"/>
      <c r="R153" s="57" t="s">
        <v>22</v>
      </c>
      <c r="S153" s="161"/>
    </row>
    <row r="154" spans="1:19" s="58" customFormat="1" ht="15">
      <c r="A154" s="4">
        <v>139</v>
      </c>
      <c r="B154" s="39" t="s">
        <v>274</v>
      </c>
      <c r="C154" s="43">
        <v>15033</v>
      </c>
      <c r="D154" s="29" t="s">
        <v>100</v>
      </c>
      <c r="E154" s="8" t="s">
        <v>86</v>
      </c>
      <c r="F154" s="71" t="s">
        <v>39</v>
      </c>
      <c r="G154" s="199"/>
      <c r="H154" s="227"/>
      <c r="I154" s="10" t="s">
        <v>17</v>
      </c>
      <c r="J154" s="8">
        <v>36</v>
      </c>
      <c r="K154" s="8">
        <v>4227</v>
      </c>
      <c r="L154" s="8">
        <v>2</v>
      </c>
      <c r="M154" s="11" t="s">
        <v>44</v>
      </c>
      <c r="N154" s="52">
        <v>226.21</v>
      </c>
      <c r="O154" s="193"/>
      <c r="P154" s="236"/>
      <c r="Q154" s="180"/>
      <c r="R154" s="57" t="s">
        <v>22</v>
      </c>
      <c r="S154" s="162"/>
    </row>
    <row r="155" spans="1:19" s="58" customFormat="1" ht="15">
      <c r="A155" s="4">
        <v>140</v>
      </c>
      <c r="B155" s="211" t="s">
        <v>274</v>
      </c>
      <c r="C155" s="318">
        <v>15033</v>
      </c>
      <c r="D155" s="338" t="s">
        <v>100</v>
      </c>
      <c r="E155" s="372" t="s">
        <v>91</v>
      </c>
      <c r="F155" s="225" t="s">
        <v>316</v>
      </c>
      <c r="G155" s="293" t="s">
        <v>273</v>
      </c>
      <c r="H155" s="189" t="s">
        <v>279</v>
      </c>
      <c r="I155" s="211" t="s">
        <v>17</v>
      </c>
      <c r="J155" s="370">
        <v>68</v>
      </c>
      <c r="K155" s="370">
        <v>131</v>
      </c>
      <c r="L155" s="370">
        <v>62</v>
      </c>
      <c r="M155" s="318" t="s">
        <v>92</v>
      </c>
      <c r="N155" s="344">
        <v>6564.17</v>
      </c>
      <c r="O155" s="378">
        <v>1419</v>
      </c>
      <c r="P155" s="236"/>
      <c r="Q155" s="184" t="s">
        <v>379</v>
      </c>
      <c r="R155" s="12" t="s">
        <v>22</v>
      </c>
      <c r="S155" s="156"/>
    </row>
    <row r="156" spans="1:19" s="58" customFormat="1" ht="15">
      <c r="A156" s="4">
        <v>142</v>
      </c>
      <c r="B156" s="275"/>
      <c r="C156" s="294"/>
      <c r="D156" s="339"/>
      <c r="E156" s="339"/>
      <c r="F156" s="333"/>
      <c r="G156" s="294"/>
      <c r="H156" s="274"/>
      <c r="I156" s="275"/>
      <c r="J156" s="371"/>
      <c r="K156" s="371"/>
      <c r="L156" s="307"/>
      <c r="M156" s="294"/>
      <c r="N156" s="274"/>
      <c r="O156" s="379"/>
      <c r="P156" s="236"/>
      <c r="Q156" s="185"/>
      <c r="R156" s="12" t="s">
        <v>22</v>
      </c>
      <c r="S156" s="167"/>
    </row>
    <row r="157" spans="1:19" s="58" customFormat="1" ht="15">
      <c r="A157" s="4">
        <v>141</v>
      </c>
      <c r="B157" s="39" t="s">
        <v>274</v>
      </c>
      <c r="C157" s="46">
        <v>15033</v>
      </c>
      <c r="D157" s="29" t="s">
        <v>100</v>
      </c>
      <c r="E157" s="24" t="s">
        <v>89</v>
      </c>
      <c r="F157" s="72" t="s">
        <v>28</v>
      </c>
      <c r="G157" s="23" t="s">
        <v>273</v>
      </c>
      <c r="H157" s="42" t="s">
        <v>279</v>
      </c>
      <c r="I157" s="10" t="s">
        <v>17</v>
      </c>
      <c r="J157" s="26">
        <v>68</v>
      </c>
      <c r="K157" s="26">
        <v>131</v>
      </c>
      <c r="L157" s="27">
        <v>63</v>
      </c>
      <c r="M157" s="28" t="s">
        <v>29</v>
      </c>
      <c r="N157" s="52">
        <v>4206</v>
      </c>
      <c r="O157" s="112">
        <v>800</v>
      </c>
      <c r="P157" s="236"/>
      <c r="Q157" s="16" t="s">
        <v>368</v>
      </c>
      <c r="R157" s="12" t="s">
        <v>22</v>
      </c>
      <c r="S157" s="106"/>
    </row>
    <row r="158" spans="1:19" s="58" customFormat="1" ht="15">
      <c r="A158" s="4">
        <v>143</v>
      </c>
      <c r="B158" s="39" t="s">
        <v>274</v>
      </c>
      <c r="C158" s="46">
        <v>15033</v>
      </c>
      <c r="D158" s="29" t="s">
        <v>100</v>
      </c>
      <c r="E158" s="24" t="s">
        <v>93</v>
      </c>
      <c r="F158" s="72" t="s">
        <v>28</v>
      </c>
      <c r="G158" s="23" t="s">
        <v>273</v>
      </c>
      <c r="H158" s="42" t="s">
        <v>279</v>
      </c>
      <c r="I158" s="10" t="s">
        <v>17</v>
      </c>
      <c r="J158" s="26">
        <v>68</v>
      </c>
      <c r="K158" s="26">
        <v>131</v>
      </c>
      <c r="L158" s="27">
        <v>46</v>
      </c>
      <c r="M158" s="28" t="s">
        <v>94</v>
      </c>
      <c r="N158" s="52">
        <v>1600</v>
      </c>
      <c r="O158" s="112"/>
      <c r="P158" s="236"/>
      <c r="Q158" s="16" t="s">
        <v>369</v>
      </c>
      <c r="R158" s="12" t="s">
        <v>22</v>
      </c>
      <c r="S158" s="106"/>
    </row>
    <row r="159" spans="1:19" s="58" customFormat="1" ht="15">
      <c r="A159" s="4">
        <v>145</v>
      </c>
      <c r="B159" s="39" t="s">
        <v>274</v>
      </c>
      <c r="C159" s="49">
        <v>15033</v>
      </c>
      <c r="D159" s="29" t="s">
        <v>100</v>
      </c>
      <c r="E159" s="8" t="s">
        <v>96</v>
      </c>
      <c r="F159" s="72" t="s">
        <v>28</v>
      </c>
      <c r="G159" s="168" t="s">
        <v>273</v>
      </c>
      <c r="H159" s="189" t="s">
        <v>271</v>
      </c>
      <c r="I159" s="10" t="s">
        <v>17</v>
      </c>
      <c r="J159" s="26">
        <v>55</v>
      </c>
      <c r="K159" s="26">
        <v>138</v>
      </c>
      <c r="L159" s="26">
        <v>1</v>
      </c>
      <c r="M159" s="28" t="s">
        <v>44</v>
      </c>
      <c r="N159" s="52">
        <v>309.87</v>
      </c>
      <c r="O159" s="191">
        <v>235</v>
      </c>
      <c r="P159" s="236"/>
      <c r="Q159" s="5" t="s">
        <v>97</v>
      </c>
      <c r="R159" s="12" t="s">
        <v>19</v>
      </c>
      <c r="S159" s="125"/>
    </row>
    <row r="160" spans="1:19" s="58" customFormat="1" ht="15">
      <c r="A160" s="4">
        <v>146</v>
      </c>
      <c r="B160" s="39" t="s">
        <v>274</v>
      </c>
      <c r="C160" s="49">
        <v>15033</v>
      </c>
      <c r="D160" s="29" t="s">
        <v>100</v>
      </c>
      <c r="E160" s="8" t="s">
        <v>96</v>
      </c>
      <c r="F160" s="72" t="s">
        <v>28</v>
      </c>
      <c r="G160" s="269"/>
      <c r="H160" s="267"/>
      <c r="I160" s="10" t="s">
        <v>17</v>
      </c>
      <c r="J160" s="26">
        <v>55</v>
      </c>
      <c r="K160" s="26">
        <v>138</v>
      </c>
      <c r="L160" s="26">
        <v>2</v>
      </c>
      <c r="M160" s="28" t="s">
        <v>44</v>
      </c>
      <c r="N160" s="52">
        <v>309.87</v>
      </c>
      <c r="O160" s="192"/>
      <c r="P160" s="236"/>
      <c r="Q160" s="5" t="s">
        <v>97</v>
      </c>
      <c r="R160" s="12" t="s">
        <v>19</v>
      </c>
      <c r="S160" s="125"/>
    </row>
    <row r="161" spans="1:19" s="58" customFormat="1" ht="15">
      <c r="A161" s="4">
        <v>147</v>
      </c>
      <c r="B161" s="39" t="s">
        <v>274</v>
      </c>
      <c r="C161" s="49">
        <v>15033</v>
      </c>
      <c r="D161" s="29" t="s">
        <v>100</v>
      </c>
      <c r="E161" s="8" t="s">
        <v>96</v>
      </c>
      <c r="F161" s="73">
        <v>1</v>
      </c>
      <c r="G161" s="269"/>
      <c r="H161" s="267"/>
      <c r="I161" s="10" t="s">
        <v>17</v>
      </c>
      <c r="J161" s="26">
        <v>55</v>
      </c>
      <c r="K161" s="26">
        <v>138</v>
      </c>
      <c r="L161" s="38" t="s">
        <v>98</v>
      </c>
      <c r="M161" s="28" t="s">
        <v>80</v>
      </c>
      <c r="N161" s="52">
        <v>537.12</v>
      </c>
      <c r="O161" s="192"/>
      <c r="P161" s="236"/>
      <c r="Q161" s="5" t="s">
        <v>97</v>
      </c>
      <c r="R161" s="12" t="s">
        <v>19</v>
      </c>
      <c r="S161" s="125"/>
    </row>
    <row r="162" spans="1:19" s="58" customFormat="1" ht="15">
      <c r="A162" s="4">
        <v>148</v>
      </c>
      <c r="B162" s="39" t="s">
        <v>274</v>
      </c>
      <c r="C162" s="49">
        <v>15033</v>
      </c>
      <c r="D162" s="29" t="s">
        <v>100</v>
      </c>
      <c r="E162" s="8" t="s">
        <v>96</v>
      </c>
      <c r="F162" s="73">
        <v>1</v>
      </c>
      <c r="G162" s="269"/>
      <c r="H162" s="267"/>
      <c r="I162" s="10" t="s">
        <v>17</v>
      </c>
      <c r="J162" s="26">
        <v>55</v>
      </c>
      <c r="K162" s="26">
        <v>138</v>
      </c>
      <c r="L162" s="26">
        <v>4</v>
      </c>
      <c r="M162" s="28" t="s">
        <v>80</v>
      </c>
      <c r="N162" s="52">
        <v>413.17</v>
      </c>
      <c r="O162" s="192"/>
      <c r="P162" s="236"/>
      <c r="Q162" s="5" t="s">
        <v>97</v>
      </c>
      <c r="R162" s="12" t="s">
        <v>19</v>
      </c>
      <c r="S162" s="125"/>
    </row>
    <row r="163" spans="1:19" s="58" customFormat="1" ht="15">
      <c r="A163" s="4">
        <v>149</v>
      </c>
      <c r="B163" s="39" t="s">
        <v>274</v>
      </c>
      <c r="C163" s="49">
        <v>15033</v>
      </c>
      <c r="D163" s="29" t="s">
        <v>100</v>
      </c>
      <c r="E163" s="8" t="s">
        <v>96</v>
      </c>
      <c r="F163" s="73">
        <v>2</v>
      </c>
      <c r="G163" s="269"/>
      <c r="H163" s="267"/>
      <c r="I163" s="10" t="s">
        <v>17</v>
      </c>
      <c r="J163" s="26">
        <v>55</v>
      </c>
      <c r="K163" s="26">
        <v>138</v>
      </c>
      <c r="L163" s="26">
        <v>5</v>
      </c>
      <c r="M163" s="28" t="s">
        <v>80</v>
      </c>
      <c r="N163" s="52">
        <v>413.17</v>
      </c>
      <c r="O163" s="192"/>
      <c r="P163" s="236"/>
      <c r="Q163" s="5" t="s">
        <v>97</v>
      </c>
      <c r="R163" s="12" t="s">
        <v>19</v>
      </c>
      <c r="S163" s="125"/>
    </row>
    <row r="164" spans="1:19" s="58" customFormat="1" ht="15">
      <c r="A164" s="4">
        <v>150</v>
      </c>
      <c r="B164" s="39" t="s">
        <v>274</v>
      </c>
      <c r="C164" s="49">
        <v>15033</v>
      </c>
      <c r="D164" s="29" t="s">
        <v>100</v>
      </c>
      <c r="E164" s="8" t="s">
        <v>96</v>
      </c>
      <c r="F164" s="73">
        <v>2</v>
      </c>
      <c r="G164" s="269"/>
      <c r="H164" s="267"/>
      <c r="I164" s="10" t="s">
        <v>17</v>
      </c>
      <c r="J164" s="26">
        <v>55</v>
      </c>
      <c r="K164" s="26">
        <v>138</v>
      </c>
      <c r="L164" s="26">
        <v>6</v>
      </c>
      <c r="M164" s="28" t="s">
        <v>80</v>
      </c>
      <c r="N164" s="52">
        <v>413.17</v>
      </c>
      <c r="O164" s="192"/>
      <c r="P164" s="236"/>
      <c r="Q164" s="5" t="s">
        <v>97</v>
      </c>
      <c r="R164" s="12" t="s">
        <v>19</v>
      </c>
      <c r="S164" s="125"/>
    </row>
    <row r="165" spans="1:19" s="58" customFormat="1" ht="15">
      <c r="A165" s="4">
        <v>151</v>
      </c>
      <c r="B165" s="39" t="s">
        <v>274</v>
      </c>
      <c r="C165" s="49">
        <v>15033</v>
      </c>
      <c r="D165" s="29" t="s">
        <v>100</v>
      </c>
      <c r="E165" s="29" t="s">
        <v>99</v>
      </c>
      <c r="F165" s="71" t="s">
        <v>39</v>
      </c>
      <c r="G165" s="269"/>
      <c r="H165" s="268"/>
      <c r="I165" s="10" t="s">
        <v>17</v>
      </c>
      <c r="J165" s="26">
        <v>55</v>
      </c>
      <c r="K165" s="26">
        <v>138</v>
      </c>
      <c r="L165" s="26">
        <v>7</v>
      </c>
      <c r="M165" s="28" t="s">
        <v>44</v>
      </c>
      <c r="N165" s="52">
        <v>402.84</v>
      </c>
      <c r="O165" s="330"/>
      <c r="P165" s="250"/>
      <c r="Q165" s="5" t="s">
        <v>36</v>
      </c>
      <c r="R165" s="12" t="s">
        <v>19</v>
      </c>
      <c r="S165" s="125"/>
    </row>
    <row r="166" spans="1:19" s="58" customFormat="1" ht="15">
      <c r="A166" s="4">
        <v>154</v>
      </c>
      <c r="B166" s="39" t="s">
        <v>274</v>
      </c>
      <c r="C166" s="46">
        <v>15033</v>
      </c>
      <c r="D166" s="29" t="s">
        <v>100</v>
      </c>
      <c r="E166" s="29" t="s">
        <v>101</v>
      </c>
      <c r="F166" s="73"/>
      <c r="G166" s="28"/>
      <c r="H166" s="81"/>
      <c r="I166" s="10" t="s">
        <v>38</v>
      </c>
      <c r="J166" s="8">
        <v>51</v>
      </c>
      <c r="K166" s="8">
        <v>82</v>
      </c>
      <c r="L166" s="8"/>
      <c r="M166" s="11" t="s">
        <v>102</v>
      </c>
      <c r="N166" s="53">
        <v>394.78</v>
      </c>
      <c r="O166" s="114"/>
      <c r="P166" s="105">
        <v>31200</v>
      </c>
      <c r="Q166" s="5" t="s">
        <v>343</v>
      </c>
      <c r="R166" s="57" t="s">
        <v>19</v>
      </c>
      <c r="S166" s="156"/>
    </row>
    <row r="167" spans="1:19" s="58" customFormat="1" ht="15">
      <c r="A167" s="4">
        <v>155</v>
      </c>
      <c r="B167" s="39" t="s">
        <v>274</v>
      </c>
      <c r="C167" s="46">
        <v>15033</v>
      </c>
      <c r="D167" s="29" t="s">
        <v>100</v>
      </c>
      <c r="E167" s="29" t="s">
        <v>101</v>
      </c>
      <c r="F167" s="73"/>
      <c r="G167" s="28"/>
      <c r="H167" s="81"/>
      <c r="I167" s="10" t="s">
        <v>38</v>
      </c>
      <c r="J167" s="8">
        <v>51</v>
      </c>
      <c r="K167" s="8">
        <v>84</v>
      </c>
      <c r="L167" s="8"/>
      <c r="M167" s="11" t="s">
        <v>102</v>
      </c>
      <c r="N167" s="53">
        <v>277.48</v>
      </c>
      <c r="O167" s="114"/>
      <c r="P167" s="105">
        <v>21930</v>
      </c>
      <c r="Q167" s="5" t="s">
        <v>343</v>
      </c>
      <c r="R167" s="57" t="s">
        <v>19</v>
      </c>
      <c r="S167" s="166"/>
    </row>
    <row r="168" spans="1:19" s="58" customFormat="1" ht="15">
      <c r="A168" s="4">
        <v>156</v>
      </c>
      <c r="B168" s="39" t="s">
        <v>274</v>
      </c>
      <c r="C168" s="46">
        <v>15033</v>
      </c>
      <c r="D168" s="29" t="s">
        <v>100</v>
      </c>
      <c r="E168" s="29" t="s">
        <v>101</v>
      </c>
      <c r="F168" s="73"/>
      <c r="G168" s="28"/>
      <c r="H168" s="81"/>
      <c r="I168" s="10" t="s">
        <v>38</v>
      </c>
      <c r="J168" s="8">
        <v>51</v>
      </c>
      <c r="K168" s="8">
        <v>85</v>
      </c>
      <c r="L168" s="8"/>
      <c r="M168" s="11" t="s">
        <v>76</v>
      </c>
      <c r="N168" s="53">
        <v>89.55</v>
      </c>
      <c r="O168" s="114"/>
      <c r="P168" s="105">
        <v>11560</v>
      </c>
      <c r="Q168" s="5" t="s">
        <v>343</v>
      </c>
      <c r="R168" s="57" t="s">
        <v>19</v>
      </c>
      <c r="S168" s="166"/>
    </row>
    <row r="169" spans="1:19" s="58" customFormat="1" ht="15">
      <c r="A169" s="4">
        <v>157</v>
      </c>
      <c r="B169" s="39" t="s">
        <v>274</v>
      </c>
      <c r="C169" s="46">
        <v>15033</v>
      </c>
      <c r="D169" s="29" t="s">
        <v>100</v>
      </c>
      <c r="E169" s="29" t="s">
        <v>101</v>
      </c>
      <c r="F169" s="73"/>
      <c r="G169" s="28"/>
      <c r="H169" s="81"/>
      <c r="I169" s="10" t="s">
        <v>38</v>
      </c>
      <c r="J169" s="8">
        <v>51</v>
      </c>
      <c r="K169" s="8">
        <v>157</v>
      </c>
      <c r="L169" s="8"/>
      <c r="M169" s="11" t="s">
        <v>76</v>
      </c>
      <c r="N169" s="53">
        <v>38.89</v>
      </c>
      <c r="O169" s="114"/>
      <c r="P169" s="105">
        <v>5020</v>
      </c>
      <c r="Q169" s="5" t="s">
        <v>343</v>
      </c>
      <c r="R169" s="57" t="s">
        <v>19</v>
      </c>
      <c r="S169" s="166"/>
    </row>
    <row r="170" spans="1:19" s="58" customFormat="1" ht="15">
      <c r="A170" s="4">
        <v>158</v>
      </c>
      <c r="B170" s="39" t="s">
        <v>274</v>
      </c>
      <c r="C170" s="46">
        <v>15033</v>
      </c>
      <c r="D170" s="29" t="s">
        <v>100</v>
      </c>
      <c r="E170" s="29" t="s">
        <v>101</v>
      </c>
      <c r="F170" s="73"/>
      <c r="G170" s="28"/>
      <c r="H170" s="81"/>
      <c r="I170" s="10" t="s">
        <v>38</v>
      </c>
      <c r="J170" s="8">
        <v>51</v>
      </c>
      <c r="K170" s="8">
        <v>158</v>
      </c>
      <c r="L170" s="8"/>
      <c r="M170" s="11" t="s">
        <v>76</v>
      </c>
      <c r="N170" s="53">
        <v>21.77</v>
      </c>
      <c r="O170" s="114"/>
      <c r="P170" s="105">
        <v>2810</v>
      </c>
      <c r="Q170" s="5" t="s">
        <v>343</v>
      </c>
      <c r="R170" s="57" t="s">
        <v>19</v>
      </c>
      <c r="S170" s="166"/>
    </row>
    <row r="171" spans="1:19" s="58" customFormat="1" ht="15">
      <c r="A171" s="4">
        <v>159</v>
      </c>
      <c r="B171" s="39" t="s">
        <v>274</v>
      </c>
      <c r="C171" s="45">
        <v>15033</v>
      </c>
      <c r="D171" s="18" t="s">
        <v>103</v>
      </c>
      <c r="E171" s="18" t="s">
        <v>101</v>
      </c>
      <c r="F171" s="72"/>
      <c r="G171" s="23"/>
      <c r="H171" s="42"/>
      <c r="I171" s="19" t="s">
        <v>38</v>
      </c>
      <c r="J171" s="18">
        <v>3</v>
      </c>
      <c r="K171" s="18">
        <v>13</v>
      </c>
      <c r="L171" s="18"/>
      <c r="M171" s="11" t="s">
        <v>76</v>
      </c>
      <c r="N171" s="52">
        <v>6.88</v>
      </c>
      <c r="O171" s="112"/>
      <c r="P171" s="113">
        <v>1110</v>
      </c>
      <c r="Q171" s="5" t="s">
        <v>343</v>
      </c>
      <c r="R171" s="57" t="s">
        <v>19</v>
      </c>
      <c r="S171" s="129"/>
    </row>
    <row r="172" spans="1:19" s="58" customFormat="1" ht="30">
      <c r="A172" s="4">
        <v>160</v>
      </c>
      <c r="B172" s="39" t="s">
        <v>274</v>
      </c>
      <c r="C172" s="46">
        <v>15030</v>
      </c>
      <c r="D172" s="27" t="s">
        <v>100</v>
      </c>
      <c r="E172" s="26" t="s">
        <v>104</v>
      </c>
      <c r="F172" s="71"/>
      <c r="G172" s="11"/>
      <c r="H172" s="80"/>
      <c r="I172" s="10" t="s">
        <v>38</v>
      </c>
      <c r="J172" s="8">
        <v>10</v>
      </c>
      <c r="K172" s="8">
        <v>25</v>
      </c>
      <c r="L172" s="8"/>
      <c r="M172" s="11" t="s">
        <v>200</v>
      </c>
      <c r="N172" s="53">
        <v>0</v>
      </c>
      <c r="O172" s="114"/>
      <c r="P172" s="105">
        <v>4720</v>
      </c>
      <c r="Q172" s="16" t="s">
        <v>366</v>
      </c>
      <c r="R172" s="12" t="s">
        <v>19</v>
      </c>
      <c r="S172" s="163"/>
    </row>
    <row r="173" spans="1:19" s="58" customFormat="1" ht="30">
      <c r="A173" s="4">
        <v>161</v>
      </c>
      <c r="B173" s="39" t="s">
        <v>274</v>
      </c>
      <c r="C173" s="46">
        <v>15030</v>
      </c>
      <c r="D173" s="27" t="s">
        <v>100</v>
      </c>
      <c r="E173" s="26" t="s">
        <v>105</v>
      </c>
      <c r="F173" s="73"/>
      <c r="G173" s="28"/>
      <c r="H173" s="81"/>
      <c r="I173" s="10" t="s">
        <v>38</v>
      </c>
      <c r="J173" s="8">
        <v>10</v>
      </c>
      <c r="K173" s="8">
        <v>26</v>
      </c>
      <c r="L173" s="8"/>
      <c r="M173" s="11" t="s">
        <v>106</v>
      </c>
      <c r="N173" s="52">
        <v>32.72</v>
      </c>
      <c r="O173" s="114"/>
      <c r="P173" s="105">
        <v>2640</v>
      </c>
      <c r="Q173" s="16" t="s">
        <v>366</v>
      </c>
      <c r="R173" s="12" t="s">
        <v>19</v>
      </c>
      <c r="S173" s="164"/>
    </row>
    <row r="174" spans="1:19" s="58" customFormat="1" ht="30">
      <c r="A174" s="4">
        <v>162</v>
      </c>
      <c r="B174" s="39" t="s">
        <v>274</v>
      </c>
      <c r="C174" s="46">
        <v>15030</v>
      </c>
      <c r="D174" s="27" t="s">
        <v>100</v>
      </c>
      <c r="E174" s="26" t="s">
        <v>105</v>
      </c>
      <c r="F174" s="73"/>
      <c r="G174" s="28"/>
      <c r="H174" s="81"/>
      <c r="I174" s="10" t="s">
        <v>38</v>
      </c>
      <c r="J174" s="8">
        <v>10</v>
      </c>
      <c r="K174" s="8">
        <v>184</v>
      </c>
      <c r="L174" s="8"/>
      <c r="M174" s="11" t="s">
        <v>106</v>
      </c>
      <c r="N174" s="52">
        <v>114.73</v>
      </c>
      <c r="O174" s="114"/>
      <c r="P174" s="105">
        <v>14810</v>
      </c>
      <c r="Q174" s="16" t="s">
        <v>366</v>
      </c>
      <c r="R174" s="12" t="s">
        <v>19</v>
      </c>
      <c r="S174" s="164"/>
    </row>
    <row r="175" spans="1:19" s="58" customFormat="1" ht="30">
      <c r="A175" s="4">
        <v>163</v>
      </c>
      <c r="B175" s="39" t="s">
        <v>274</v>
      </c>
      <c r="C175" s="46">
        <v>15030</v>
      </c>
      <c r="D175" s="27" t="s">
        <v>100</v>
      </c>
      <c r="E175" s="26" t="s">
        <v>105</v>
      </c>
      <c r="F175" s="73"/>
      <c r="G175" s="28"/>
      <c r="H175" s="81"/>
      <c r="I175" s="10" t="s">
        <v>38</v>
      </c>
      <c r="J175" s="8">
        <v>10</v>
      </c>
      <c r="K175" s="8">
        <v>6</v>
      </c>
      <c r="L175" s="8"/>
      <c r="M175" s="11" t="s">
        <v>107</v>
      </c>
      <c r="N175" s="52">
        <v>3.78</v>
      </c>
      <c r="O175" s="114"/>
      <c r="P175" s="105">
        <v>1830</v>
      </c>
      <c r="Q175" s="16" t="s">
        <v>366</v>
      </c>
      <c r="R175" s="12" t="s">
        <v>19</v>
      </c>
      <c r="S175" s="164"/>
    </row>
    <row r="176" spans="1:19" s="58" customFormat="1" ht="15">
      <c r="A176" s="153">
        <v>164</v>
      </c>
      <c r="B176" s="39" t="s">
        <v>274</v>
      </c>
      <c r="C176" s="305">
        <v>15030</v>
      </c>
      <c r="D176" s="313" t="s">
        <v>100</v>
      </c>
      <c r="E176" s="334" t="s">
        <v>104</v>
      </c>
      <c r="F176" s="119" t="s">
        <v>269</v>
      </c>
      <c r="G176" s="199" t="s">
        <v>273</v>
      </c>
      <c r="H176" s="200" t="s">
        <v>272</v>
      </c>
      <c r="I176" s="10" t="s">
        <v>17</v>
      </c>
      <c r="J176" s="8">
        <v>10</v>
      </c>
      <c r="K176" s="8">
        <v>183</v>
      </c>
      <c r="L176" s="8">
        <v>2</v>
      </c>
      <c r="M176" s="11" t="s">
        <v>267</v>
      </c>
      <c r="N176" s="52">
        <v>614.58</v>
      </c>
      <c r="O176" s="191">
        <v>1230</v>
      </c>
      <c r="P176" s="236">
        <v>1690</v>
      </c>
      <c r="Q176" s="5" t="s">
        <v>341</v>
      </c>
      <c r="R176" s="12" t="s">
        <v>19</v>
      </c>
      <c r="S176" s="164"/>
    </row>
    <row r="177" spans="1:19" s="58" customFormat="1" ht="15">
      <c r="A177" s="252"/>
      <c r="B177" s="39" t="s">
        <v>274</v>
      </c>
      <c r="C177" s="312"/>
      <c r="D177" s="314"/>
      <c r="E177" s="335"/>
      <c r="F177" s="86" t="s">
        <v>39</v>
      </c>
      <c r="G177" s="199"/>
      <c r="H177" s="227"/>
      <c r="I177" s="10" t="s">
        <v>17</v>
      </c>
      <c r="J177" s="8">
        <v>10</v>
      </c>
      <c r="K177" s="8">
        <v>183</v>
      </c>
      <c r="L177" s="8">
        <v>3</v>
      </c>
      <c r="M177" s="11" t="s">
        <v>268</v>
      </c>
      <c r="N177" s="52">
        <v>3734</v>
      </c>
      <c r="O177" s="193"/>
      <c r="P177" s="236"/>
      <c r="Q177" s="5" t="s">
        <v>342</v>
      </c>
      <c r="R177" s="12" t="s">
        <v>19</v>
      </c>
      <c r="S177" s="164"/>
    </row>
    <row r="178" spans="1:19" s="58" customFormat="1" ht="30">
      <c r="A178" s="4">
        <v>165</v>
      </c>
      <c r="B178" s="39" t="s">
        <v>274</v>
      </c>
      <c r="C178" s="46">
        <v>15030</v>
      </c>
      <c r="D178" s="30" t="s">
        <v>100</v>
      </c>
      <c r="E178" s="29" t="s">
        <v>105</v>
      </c>
      <c r="F178" s="73"/>
      <c r="G178" s="28"/>
      <c r="H178" s="81"/>
      <c r="I178" s="19" t="s">
        <v>38</v>
      </c>
      <c r="J178" s="18">
        <v>10</v>
      </c>
      <c r="K178" s="18">
        <v>11</v>
      </c>
      <c r="L178" s="8"/>
      <c r="M178" s="11" t="s">
        <v>106</v>
      </c>
      <c r="N178" s="53">
        <v>60.12</v>
      </c>
      <c r="O178" s="114"/>
      <c r="P178" s="105">
        <v>4850</v>
      </c>
      <c r="Q178" s="16" t="s">
        <v>366</v>
      </c>
      <c r="R178" s="12" t="s">
        <v>19</v>
      </c>
      <c r="S178" s="164"/>
    </row>
    <row r="179" spans="1:19" s="58" customFormat="1" ht="30">
      <c r="A179" s="4">
        <v>166</v>
      </c>
      <c r="B179" s="39" t="s">
        <v>274</v>
      </c>
      <c r="C179" s="46">
        <v>15030</v>
      </c>
      <c r="D179" s="30" t="s">
        <v>100</v>
      </c>
      <c r="E179" s="29" t="s">
        <v>105</v>
      </c>
      <c r="F179" s="73"/>
      <c r="G179" s="28"/>
      <c r="H179" s="81"/>
      <c r="I179" s="10" t="s">
        <v>38</v>
      </c>
      <c r="J179" s="8">
        <v>10</v>
      </c>
      <c r="K179" s="8">
        <v>12</v>
      </c>
      <c r="L179" s="8"/>
      <c r="M179" s="11" t="s">
        <v>106</v>
      </c>
      <c r="N179" s="53">
        <v>31.36</v>
      </c>
      <c r="O179" s="114"/>
      <c r="P179" s="105">
        <v>2530</v>
      </c>
      <c r="Q179" s="16" t="s">
        <v>366</v>
      </c>
      <c r="R179" s="12" t="s">
        <v>19</v>
      </c>
      <c r="S179" s="164"/>
    </row>
    <row r="180" spans="1:19" s="58" customFormat="1" ht="30">
      <c r="A180" s="4">
        <v>167</v>
      </c>
      <c r="B180" s="39" t="s">
        <v>274</v>
      </c>
      <c r="C180" s="46">
        <v>15030</v>
      </c>
      <c r="D180" s="30" t="s">
        <v>100</v>
      </c>
      <c r="E180" s="29" t="s">
        <v>105</v>
      </c>
      <c r="F180" s="73"/>
      <c r="G180" s="28"/>
      <c r="H180" s="81"/>
      <c r="I180" s="10" t="s">
        <v>38</v>
      </c>
      <c r="J180" s="8">
        <v>10</v>
      </c>
      <c r="K180" s="8">
        <v>118</v>
      </c>
      <c r="L180" s="8"/>
      <c r="M180" s="11" t="s">
        <v>106</v>
      </c>
      <c r="N180" s="53">
        <v>27.27</v>
      </c>
      <c r="O180" s="114"/>
      <c r="P180" s="105">
        <v>2200</v>
      </c>
      <c r="Q180" s="16" t="s">
        <v>366</v>
      </c>
      <c r="R180" s="12" t="s">
        <v>19</v>
      </c>
      <c r="S180" s="164"/>
    </row>
    <row r="181" spans="1:19" s="58" customFormat="1" ht="30">
      <c r="A181" s="4">
        <v>168</v>
      </c>
      <c r="B181" s="101" t="s">
        <v>274</v>
      </c>
      <c r="C181" s="46">
        <v>15030</v>
      </c>
      <c r="D181" s="30" t="s">
        <v>100</v>
      </c>
      <c r="E181" s="29" t="s">
        <v>105</v>
      </c>
      <c r="F181" s="73"/>
      <c r="G181" s="28"/>
      <c r="H181" s="81"/>
      <c r="I181" s="10" t="s">
        <v>38</v>
      </c>
      <c r="J181" s="8">
        <v>10</v>
      </c>
      <c r="K181" s="8">
        <v>119</v>
      </c>
      <c r="L181" s="8"/>
      <c r="M181" s="11" t="s">
        <v>106</v>
      </c>
      <c r="N181" s="53">
        <v>2.73</v>
      </c>
      <c r="O181" s="114"/>
      <c r="P181" s="105">
        <v>220</v>
      </c>
      <c r="Q181" s="16" t="s">
        <v>366</v>
      </c>
      <c r="R181" s="12" t="s">
        <v>19</v>
      </c>
      <c r="S181" s="164"/>
    </row>
    <row r="182" spans="1:19" s="58" customFormat="1" ht="30">
      <c r="A182" s="4">
        <v>169</v>
      </c>
      <c r="B182" s="39" t="s">
        <v>275</v>
      </c>
      <c r="C182" s="46">
        <v>13010</v>
      </c>
      <c r="D182" s="31" t="s">
        <v>215</v>
      </c>
      <c r="E182" s="29" t="s">
        <v>216</v>
      </c>
      <c r="F182" s="73"/>
      <c r="G182" s="28"/>
      <c r="H182" s="81"/>
      <c r="I182" s="10" t="s">
        <v>38</v>
      </c>
      <c r="J182" s="8">
        <v>8</v>
      </c>
      <c r="K182" s="8">
        <v>71</v>
      </c>
      <c r="L182" s="8"/>
      <c r="M182" s="11" t="s">
        <v>106</v>
      </c>
      <c r="N182" s="53">
        <v>53.47</v>
      </c>
      <c r="O182" s="114"/>
      <c r="P182" s="105">
        <v>7140</v>
      </c>
      <c r="Q182" s="16" t="s">
        <v>366</v>
      </c>
      <c r="R182" s="12" t="s">
        <v>19</v>
      </c>
      <c r="S182" s="164"/>
    </row>
    <row r="183" spans="1:19" s="58" customFormat="1" ht="30">
      <c r="A183" s="4">
        <v>170</v>
      </c>
      <c r="B183" s="39" t="s">
        <v>275</v>
      </c>
      <c r="C183" s="46">
        <v>13010</v>
      </c>
      <c r="D183" s="31" t="s">
        <v>215</v>
      </c>
      <c r="E183" s="29" t="s">
        <v>216</v>
      </c>
      <c r="F183" s="73"/>
      <c r="G183" s="28"/>
      <c r="H183" s="81"/>
      <c r="I183" s="10" t="s">
        <v>38</v>
      </c>
      <c r="J183" s="8">
        <v>8</v>
      </c>
      <c r="K183" s="8">
        <v>46</v>
      </c>
      <c r="L183" s="8"/>
      <c r="M183" s="11" t="s">
        <v>106</v>
      </c>
      <c r="N183" s="53">
        <v>977.98</v>
      </c>
      <c r="O183" s="114"/>
      <c r="P183" s="105">
        <v>80580</v>
      </c>
      <c r="Q183" s="16" t="s">
        <v>366</v>
      </c>
      <c r="R183" s="12" t="s">
        <v>19</v>
      </c>
      <c r="S183" s="164"/>
    </row>
    <row r="184" spans="1:19" s="58" customFormat="1" ht="30">
      <c r="A184" s="153">
        <v>171</v>
      </c>
      <c r="B184" s="211" t="s">
        <v>275</v>
      </c>
      <c r="C184" s="305">
        <v>13010</v>
      </c>
      <c r="D184" s="241" t="s">
        <v>215</v>
      </c>
      <c r="E184" s="241" t="s">
        <v>216</v>
      </c>
      <c r="F184" s="241"/>
      <c r="G184" s="261"/>
      <c r="H184" s="243"/>
      <c r="I184" s="211" t="s">
        <v>38</v>
      </c>
      <c r="J184" s="194">
        <v>8</v>
      </c>
      <c r="K184" s="194">
        <v>48</v>
      </c>
      <c r="L184" s="194"/>
      <c r="M184" s="11" t="s">
        <v>309</v>
      </c>
      <c r="N184" s="53">
        <v>70.44</v>
      </c>
      <c r="O184" s="114"/>
      <c r="P184" s="105">
        <v>4400</v>
      </c>
      <c r="Q184" s="16" t="s">
        <v>366</v>
      </c>
      <c r="R184" s="122" t="s">
        <v>19</v>
      </c>
      <c r="S184" s="164"/>
    </row>
    <row r="185" spans="1:19" s="58" customFormat="1" ht="30">
      <c r="A185" s="308"/>
      <c r="B185" s="264"/>
      <c r="C185" s="306"/>
      <c r="D185" s="307"/>
      <c r="E185" s="242"/>
      <c r="F185" s="242"/>
      <c r="G185" s="261"/>
      <c r="H185" s="244"/>
      <c r="I185" s="264"/>
      <c r="J185" s="196"/>
      <c r="K185" s="196"/>
      <c r="L185" s="195"/>
      <c r="M185" s="11" t="s">
        <v>108</v>
      </c>
      <c r="N185" s="53">
        <v>11.34</v>
      </c>
      <c r="O185" s="114"/>
      <c r="P185" s="105">
        <v>3660</v>
      </c>
      <c r="Q185" s="16" t="s">
        <v>366</v>
      </c>
      <c r="R185" s="122" t="s">
        <v>19</v>
      </c>
      <c r="S185" s="164"/>
    </row>
    <row r="186" spans="1:19" s="58" customFormat="1" ht="30">
      <c r="A186" s="153">
        <v>172</v>
      </c>
      <c r="B186" s="211" t="s">
        <v>275</v>
      </c>
      <c r="C186" s="305">
        <v>13010</v>
      </c>
      <c r="D186" s="241" t="s">
        <v>215</v>
      </c>
      <c r="E186" s="241" t="s">
        <v>216</v>
      </c>
      <c r="F186" s="241"/>
      <c r="G186" s="261"/>
      <c r="H186" s="243"/>
      <c r="I186" s="211" t="s">
        <v>38</v>
      </c>
      <c r="J186" s="194">
        <v>8</v>
      </c>
      <c r="K186" s="194">
        <v>49</v>
      </c>
      <c r="L186" s="194"/>
      <c r="M186" s="11" t="s">
        <v>309</v>
      </c>
      <c r="N186" s="53">
        <v>489.11</v>
      </c>
      <c r="O186" s="114"/>
      <c r="P186" s="105">
        <v>40300</v>
      </c>
      <c r="Q186" s="16" t="s">
        <v>366</v>
      </c>
      <c r="R186" s="122" t="s">
        <v>19</v>
      </c>
      <c r="S186" s="164"/>
    </row>
    <row r="187" spans="1:19" s="58" customFormat="1" ht="30">
      <c r="A187" s="252"/>
      <c r="B187" s="212"/>
      <c r="C187" s="312"/>
      <c r="D187" s="242"/>
      <c r="E187" s="242"/>
      <c r="F187" s="242"/>
      <c r="G187" s="261"/>
      <c r="H187" s="244"/>
      <c r="I187" s="212"/>
      <c r="J187" s="195"/>
      <c r="K187" s="195"/>
      <c r="L187" s="195"/>
      <c r="M187" s="11" t="s">
        <v>210</v>
      </c>
      <c r="N187" s="53">
        <v>37.38</v>
      </c>
      <c r="O187" s="114"/>
      <c r="P187" s="105">
        <v>3080</v>
      </c>
      <c r="Q187" s="16" t="s">
        <v>366</v>
      </c>
      <c r="R187" s="122" t="s">
        <v>19</v>
      </c>
      <c r="S187" s="164"/>
    </row>
    <row r="188" spans="1:19" s="58" customFormat="1" ht="30">
      <c r="A188" s="153">
        <v>173</v>
      </c>
      <c r="B188" s="211" t="s">
        <v>275</v>
      </c>
      <c r="C188" s="305">
        <v>13010</v>
      </c>
      <c r="D188" s="241" t="s">
        <v>215</v>
      </c>
      <c r="E188" s="241" t="s">
        <v>216</v>
      </c>
      <c r="F188" s="73"/>
      <c r="G188" s="28"/>
      <c r="H188" s="81"/>
      <c r="I188" s="241" t="s">
        <v>38</v>
      </c>
      <c r="J188" s="265">
        <v>8</v>
      </c>
      <c r="K188" s="265">
        <v>50</v>
      </c>
      <c r="L188" s="265"/>
      <c r="M188" s="11" t="s">
        <v>310</v>
      </c>
      <c r="N188" s="53">
        <v>52.19</v>
      </c>
      <c r="O188" s="114"/>
      <c r="P188" s="105">
        <v>4300</v>
      </c>
      <c r="Q188" s="16" t="s">
        <v>366</v>
      </c>
      <c r="R188" s="122" t="s">
        <v>19</v>
      </c>
      <c r="S188" s="164"/>
    </row>
    <row r="189" spans="1:19" s="58" customFormat="1" ht="30">
      <c r="A189" s="252"/>
      <c r="B189" s="212"/>
      <c r="C189" s="312"/>
      <c r="D189" s="242"/>
      <c r="E189" s="242"/>
      <c r="F189" s="73"/>
      <c r="G189" s="28"/>
      <c r="H189" s="81"/>
      <c r="I189" s="242"/>
      <c r="J189" s="266"/>
      <c r="K189" s="266"/>
      <c r="L189" s="266"/>
      <c r="M189" s="11" t="s">
        <v>109</v>
      </c>
      <c r="N189" s="53">
        <v>9.42</v>
      </c>
      <c r="O189" s="114"/>
      <c r="P189" s="105">
        <v>960</v>
      </c>
      <c r="Q189" s="16" t="s">
        <v>366</v>
      </c>
      <c r="R189" s="122" t="s">
        <v>19</v>
      </c>
      <c r="S189" s="164"/>
    </row>
    <row r="190" spans="1:20" s="58" customFormat="1" ht="30">
      <c r="A190" s="153">
        <v>174</v>
      </c>
      <c r="B190" s="211" t="s">
        <v>275</v>
      </c>
      <c r="C190" s="305">
        <v>13010</v>
      </c>
      <c r="D190" s="241" t="s">
        <v>215</v>
      </c>
      <c r="E190" s="241" t="s">
        <v>216</v>
      </c>
      <c r="F190" s="73"/>
      <c r="G190" s="28"/>
      <c r="H190" s="81"/>
      <c r="I190" s="241" t="s">
        <v>38</v>
      </c>
      <c r="J190" s="265">
        <v>8</v>
      </c>
      <c r="K190" s="265">
        <v>68</v>
      </c>
      <c r="L190" s="265"/>
      <c r="M190" s="11" t="s">
        <v>310</v>
      </c>
      <c r="N190" s="53">
        <v>206.32</v>
      </c>
      <c r="O190" s="114"/>
      <c r="P190" s="105">
        <v>17000</v>
      </c>
      <c r="Q190" s="16" t="s">
        <v>366</v>
      </c>
      <c r="R190" s="122" t="s">
        <v>19</v>
      </c>
      <c r="S190" s="164"/>
      <c r="T190" s="66"/>
    </row>
    <row r="191" spans="1:20" s="58" customFormat="1" ht="30">
      <c r="A191" s="252"/>
      <c r="B191" s="212"/>
      <c r="C191" s="312"/>
      <c r="D191" s="242"/>
      <c r="E191" s="242"/>
      <c r="F191" s="73"/>
      <c r="G191" s="28"/>
      <c r="H191" s="81"/>
      <c r="I191" s="242"/>
      <c r="J191" s="266"/>
      <c r="K191" s="266"/>
      <c r="L191" s="266"/>
      <c r="M191" s="11" t="s">
        <v>109</v>
      </c>
      <c r="N191" s="53">
        <v>12.36</v>
      </c>
      <c r="O191" s="114"/>
      <c r="P191" s="105">
        <v>1260</v>
      </c>
      <c r="Q191" s="16" t="s">
        <v>366</v>
      </c>
      <c r="R191" s="122" t="s">
        <v>19</v>
      </c>
      <c r="S191" s="164"/>
      <c r="T191" s="66"/>
    </row>
    <row r="192" spans="1:19" s="58" customFormat="1" ht="30">
      <c r="A192" s="4">
        <v>175</v>
      </c>
      <c r="B192" s="39" t="s">
        <v>275</v>
      </c>
      <c r="C192" s="46">
        <v>13010</v>
      </c>
      <c r="D192" s="31" t="s">
        <v>215</v>
      </c>
      <c r="E192" s="29" t="s">
        <v>216</v>
      </c>
      <c r="F192" s="73"/>
      <c r="G192" s="28"/>
      <c r="H192" s="81"/>
      <c r="I192" s="10" t="s">
        <v>38</v>
      </c>
      <c r="J192" s="8">
        <v>8</v>
      </c>
      <c r="K192" s="8">
        <v>69</v>
      </c>
      <c r="L192" s="8"/>
      <c r="M192" s="11" t="s">
        <v>108</v>
      </c>
      <c r="N192" s="53">
        <v>2.79</v>
      </c>
      <c r="O192" s="114"/>
      <c r="P192" s="105">
        <v>900</v>
      </c>
      <c r="Q192" s="16" t="s">
        <v>366</v>
      </c>
      <c r="R192" s="12" t="s">
        <v>19</v>
      </c>
      <c r="S192" s="164"/>
    </row>
    <row r="193" spans="1:19" s="58" customFormat="1" ht="30">
      <c r="A193" s="4">
        <v>176</v>
      </c>
      <c r="B193" s="39" t="s">
        <v>275</v>
      </c>
      <c r="C193" s="46">
        <v>13010</v>
      </c>
      <c r="D193" s="31" t="s">
        <v>215</v>
      </c>
      <c r="E193" s="29" t="s">
        <v>216</v>
      </c>
      <c r="F193" s="73"/>
      <c r="G193" s="28"/>
      <c r="H193" s="81"/>
      <c r="I193" s="10" t="s">
        <v>38</v>
      </c>
      <c r="J193" s="8">
        <v>8</v>
      </c>
      <c r="K193" s="8">
        <v>70</v>
      </c>
      <c r="L193" s="8"/>
      <c r="M193" s="11" t="s">
        <v>106</v>
      </c>
      <c r="N193" s="53">
        <v>832.22</v>
      </c>
      <c r="O193" s="114"/>
      <c r="P193" s="105">
        <v>68570</v>
      </c>
      <c r="Q193" s="16" t="s">
        <v>366</v>
      </c>
      <c r="R193" s="12" t="s">
        <v>19</v>
      </c>
      <c r="S193" s="164"/>
    </row>
    <row r="194" spans="1:19" s="58" customFormat="1" ht="30">
      <c r="A194" s="4">
        <v>177</v>
      </c>
      <c r="B194" s="39" t="s">
        <v>275</v>
      </c>
      <c r="C194" s="46">
        <v>13010</v>
      </c>
      <c r="D194" s="31" t="s">
        <v>215</v>
      </c>
      <c r="E194" s="29" t="s">
        <v>216</v>
      </c>
      <c r="F194" s="73"/>
      <c r="G194" s="28"/>
      <c r="H194" s="81"/>
      <c r="I194" s="10" t="s">
        <v>38</v>
      </c>
      <c r="J194" s="8">
        <v>8</v>
      </c>
      <c r="K194" s="8">
        <v>98</v>
      </c>
      <c r="L194" s="8"/>
      <c r="M194" s="11" t="s">
        <v>106</v>
      </c>
      <c r="N194" s="53">
        <v>813.16</v>
      </c>
      <c r="O194" s="114"/>
      <c r="P194" s="105">
        <v>67000</v>
      </c>
      <c r="Q194" s="16" t="s">
        <v>366</v>
      </c>
      <c r="R194" s="12" t="s">
        <v>19</v>
      </c>
      <c r="S194" s="164"/>
    </row>
    <row r="195" spans="1:19" s="58" customFormat="1" ht="30">
      <c r="A195" s="4">
        <v>178</v>
      </c>
      <c r="B195" s="39" t="s">
        <v>275</v>
      </c>
      <c r="C195" s="46">
        <v>13010</v>
      </c>
      <c r="D195" s="31" t="s">
        <v>215</v>
      </c>
      <c r="E195" s="29" t="s">
        <v>216</v>
      </c>
      <c r="F195" s="73"/>
      <c r="G195" s="28"/>
      <c r="H195" s="81"/>
      <c r="I195" s="10" t="s">
        <v>38</v>
      </c>
      <c r="J195" s="8">
        <v>8</v>
      </c>
      <c r="K195" s="8">
        <v>94</v>
      </c>
      <c r="L195" s="8"/>
      <c r="M195" s="11" t="s">
        <v>106</v>
      </c>
      <c r="N195" s="53">
        <v>374.53</v>
      </c>
      <c r="O195" s="114"/>
      <c r="P195" s="105">
        <v>41440</v>
      </c>
      <c r="Q195" s="16" t="s">
        <v>366</v>
      </c>
      <c r="R195" s="12" t="s">
        <v>19</v>
      </c>
      <c r="S195" s="164"/>
    </row>
    <row r="196" spans="1:19" s="58" customFormat="1" ht="30">
      <c r="A196" s="4">
        <v>179</v>
      </c>
      <c r="B196" s="39" t="s">
        <v>275</v>
      </c>
      <c r="C196" s="46">
        <v>13010</v>
      </c>
      <c r="D196" s="31" t="s">
        <v>215</v>
      </c>
      <c r="E196" s="29" t="s">
        <v>216</v>
      </c>
      <c r="F196" s="73"/>
      <c r="G196" s="28"/>
      <c r="H196" s="81"/>
      <c r="I196" s="10" t="s">
        <v>38</v>
      </c>
      <c r="J196" s="8">
        <v>8</v>
      </c>
      <c r="K196" s="8">
        <v>95</v>
      </c>
      <c r="L196" s="8"/>
      <c r="M196" s="11" t="s">
        <v>106</v>
      </c>
      <c r="N196" s="53">
        <v>37.06</v>
      </c>
      <c r="O196" s="114"/>
      <c r="P196" s="105">
        <v>4100</v>
      </c>
      <c r="Q196" s="16" t="s">
        <v>366</v>
      </c>
      <c r="R196" s="12" t="s">
        <v>19</v>
      </c>
      <c r="S196" s="164"/>
    </row>
    <row r="197" spans="1:19" s="58" customFormat="1" ht="30">
      <c r="A197" s="153">
        <v>180</v>
      </c>
      <c r="B197" s="211" t="s">
        <v>275</v>
      </c>
      <c r="C197" s="305">
        <v>13010</v>
      </c>
      <c r="D197" s="241" t="s">
        <v>215</v>
      </c>
      <c r="E197" s="241" t="s">
        <v>216</v>
      </c>
      <c r="F197" s="241"/>
      <c r="G197" s="261"/>
      <c r="H197" s="243"/>
      <c r="I197" s="241" t="s">
        <v>38</v>
      </c>
      <c r="J197" s="265">
        <v>8</v>
      </c>
      <c r="K197" s="265">
        <v>121</v>
      </c>
      <c r="L197" s="265"/>
      <c r="M197" s="11" t="s">
        <v>310</v>
      </c>
      <c r="N197" s="53">
        <v>4.85</v>
      </c>
      <c r="O197" s="114"/>
      <c r="P197" s="105">
        <v>400</v>
      </c>
      <c r="Q197" s="16" t="s">
        <v>366</v>
      </c>
      <c r="R197" s="122" t="s">
        <v>19</v>
      </c>
      <c r="S197" s="164"/>
    </row>
    <row r="198" spans="1:19" s="58" customFormat="1" ht="30">
      <c r="A198" s="252"/>
      <c r="B198" s="212"/>
      <c r="C198" s="312"/>
      <c r="D198" s="242"/>
      <c r="E198" s="242"/>
      <c r="F198" s="242"/>
      <c r="G198" s="261"/>
      <c r="H198" s="244"/>
      <c r="I198" s="242"/>
      <c r="J198" s="266"/>
      <c r="K198" s="266"/>
      <c r="L198" s="266"/>
      <c r="M198" s="11" t="s">
        <v>106</v>
      </c>
      <c r="N198" s="53">
        <v>0.45</v>
      </c>
      <c r="O198" s="114"/>
      <c r="P198" s="105">
        <v>50</v>
      </c>
      <c r="Q198" s="16" t="s">
        <v>366</v>
      </c>
      <c r="R198" s="122" t="s">
        <v>19</v>
      </c>
      <c r="S198" s="164"/>
    </row>
    <row r="199" spans="1:19" s="58" customFormat="1" ht="30">
      <c r="A199" s="4">
        <v>181</v>
      </c>
      <c r="B199" s="39" t="s">
        <v>275</v>
      </c>
      <c r="C199" s="46">
        <v>13010</v>
      </c>
      <c r="D199" s="31" t="s">
        <v>215</v>
      </c>
      <c r="E199" s="29" t="s">
        <v>216</v>
      </c>
      <c r="F199" s="73"/>
      <c r="G199" s="28"/>
      <c r="H199" s="81"/>
      <c r="I199" s="10" t="s">
        <v>38</v>
      </c>
      <c r="J199" s="8">
        <v>8</v>
      </c>
      <c r="K199" s="8">
        <v>91</v>
      </c>
      <c r="L199" s="8"/>
      <c r="M199" s="11" t="s">
        <v>106</v>
      </c>
      <c r="N199" s="53">
        <v>185.68</v>
      </c>
      <c r="O199" s="114"/>
      <c r="P199" s="105">
        <v>22470</v>
      </c>
      <c r="Q199" s="16" t="s">
        <v>366</v>
      </c>
      <c r="R199" s="12" t="s">
        <v>19</v>
      </c>
      <c r="S199" s="165"/>
    </row>
    <row r="200" spans="1:19" s="58" customFormat="1" ht="15">
      <c r="A200" s="4">
        <v>182</v>
      </c>
      <c r="B200" s="39" t="s">
        <v>276</v>
      </c>
      <c r="C200" s="43">
        <v>14036</v>
      </c>
      <c r="D200" s="8" t="s">
        <v>110</v>
      </c>
      <c r="E200" s="8" t="s">
        <v>230</v>
      </c>
      <c r="F200" s="71" t="s">
        <v>65</v>
      </c>
      <c r="G200" s="23" t="s">
        <v>273</v>
      </c>
      <c r="H200" s="42" t="s">
        <v>272</v>
      </c>
      <c r="I200" s="10" t="s">
        <v>17</v>
      </c>
      <c r="J200" s="8">
        <v>13</v>
      </c>
      <c r="K200" s="8">
        <v>343</v>
      </c>
      <c r="L200" s="8"/>
      <c r="M200" s="11" t="s">
        <v>21</v>
      </c>
      <c r="N200" s="53">
        <v>1836.02</v>
      </c>
      <c r="O200" s="114">
        <v>978</v>
      </c>
      <c r="P200" s="105"/>
      <c r="Q200" s="5" t="s">
        <v>294</v>
      </c>
      <c r="R200" s="12" t="s">
        <v>22</v>
      </c>
      <c r="S200" s="127"/>
    </row>
    <row r="201" spans="1:19" s="58" customFormat="1" ht="15">
      <c r="A201" s="17">
        <v>183</v>
      </c>
      <c r="B201" s="50" t="s">
        <v>276</v>
      </c>
      <c r="C201" s="45">
        <v>14036</v>
      </c>
      <c r="D201" s="18" t="s">
        <v>110</v>
      </c>
      <c r="E201" s="18" t="s">
        <v>111</v>
      </c>
      <c r="F201" s="187" t="s">
        <v>28</v>
      </c>
      <c r="G201" s="168" t="s">
        <v>273</v>
      </c>
      <c r="H201" s="189" t="s">
        <v>271</v>
      </c>
      <c r="I201" s="262" t="s">
        <v>17</v>
      </c>
      <c r="J201" s="222">
        <v>14</v>
      </c>
      <c r="K201" s="41">
        <v>20</v>
      </c>
      <c r="L201" s="18">
        <v>1</v>
      </c>
      <c r="M201" s="293" t="s">
        <v>21</v>
      </c>
      <c r="N201" s="328">
        <v>3183.46</v>
      </c>
      <c r="O201" s="191">
        <v>3400</v>
      </c>
      <c r="P201" s="236">
        <v>130</v>
      </c>
      <c r="Q201" s="174" t="s">
        <v>277</v>
      </c>
      <c r="R201" s="57" t="s">
        <v>22</v>
      </c>
      <c r="S201" s="156"/>
    </row>
    <row r="202" spans="1:19" s="58" customFormat="1" ht="15">
      <c r="A202" s="17">
        <v>184</v>
      </c>
      <c r="B202" s="50" t="s">
        <v>276</v>
      </c>
      <c r="C202" s="45">
        <v>14036</v>
      </c>
      <c r="D202" s="18" t="s">
        <v>110</v>
      </c>
      <c r="E202" s="18" t="s">
        <v>111</v>
      </c>
      <c r="F202" s="188"/>
      <c r="G202" s="186"/>
      <c r="H202" s="201"/>
      <c r="I202" s="263"/>
      <c r="J202" s="224"/>
      <c r="K202" s="41">
        <v>85</v>
      </c>
      <c r="L202" s="18"/>
      <c r="M202" s="279"/>
      <c r="N202" s="329"/>
      <c r="O202" s="347"/>
      <c r="P202" s="248"/>
      <c r="Q202" s="182"/>
      <c r="R202" s="57" t="s">
        <v>22</v>
      </c>
      <c r="S202" s="161"/>
    </row>
    <row r="203" spans="1:19" s="58" customFormat="1" ht="15">
      <c r="A203" s="17">
        <v>185</v>
      </c>
      <c r="B203" s="50" t="s">
        <v>276</v>
      </c>
      <c r="C203" s="45">
        <v>14036</v>
      </c>
      <c r="D203" s="18" t="s">
        <v>110</v>
      </c>
      <c r="E203" s="18" t="s">
        <v>111</v>
      </c>
      <c r="F203" s="72">
        <v>1</v>
      </c>
      <c r="G203" s="186"/>
      <c r="H203" s="190"/>
      <c r="I203" s="19" t="s">
        <v>17</v>
      </c>
      <c r="J203" s="18">
        <v>14</v>
      </c>
      <c r="K203" s="18">
        <v>20</v>
      </c>
      <c r="L203" s="18">
        <v>2</v>
      </c>
      <c r="M203" s="23" t="s">
        <v>44</v>
      </c>
      <c r="N203" s="53">
        <v>241.44</v>
      </c>
      <c r="O203" s="348"/>
      <c r="P203" s="248"/>
      <c r="Q203" s="183"/>
      <c r="R203" s="57" t="s">
        <v>22</v>
      </c>
      <c r="S203" s="162"/>
    </row>
    <row r="204" spans="1:19" s="58" customFormat="1" ht="30">
      <c r="A204" s="4">
        <v>186</v>
      </c>
      <c r="B204" s="39" t="s">
        <v>276</v>
      </c>
      <c r="C204" s="43">
        <v>14036</v>
      </c>
      <c r="D204" s="8" t="s">
        <v>110</v>
      </c>
      <c r="E204" s="8" t="s">
        <v>111</v>
      </c>
      <c r="F204" s="71" t="s">
        <v>28</v>
      </c>
      <c r="G204" s="11" t="s">
        <v>273</v>
      </c>
      <c r="H204" s="80" t="s">
        <v>271</v>
      </c>
      <c r="I204" s="10" t="s">
        <v>17</v>
      </c>
      <c r="J204" s="8">
        <v>14</v>
      </c>
      <c r="K204" s="32" t="s">
        <v>112</v>
      </c>
      <c r="L204" s="8"/>
      <c r="M204" s="11" t="s">
        <v>50</v>
      </c>
      <c r="N204" s="52">
        <v>0</v>
      </c>
      <c r="O204" s="112">
        <v>345</v>
      </c>
      <c r="P204" s="113"/>
      <c r="Q204" s="5" t="s">
        <v>233</v>
      </c>
      <c r="R204" s="57" t="s">
        <v>19</v>
      </c>
      <c r="S204" s="125"/>
    </row>
    <row r="205" spans="1:19" s="58" customFormat="1" ht="15">
      <c r="A205" s="4">
        <v>187</v>
      </c>
      <c r="B205" s="39" t="s">
        <v>276</v>
      </c>
      <c r="C205" s="43">
        <v>14036</v>
      </c>
      <c r="D205" s="8" t="s">
        <v>110</v>
      </c>
      <c r="E205" s="8" t="s">
        <v>232</v>
      </c>
      <c r="F205" s="71"/>
      <c r="G205" s="11"/>
      <c r="H205" s="80"/>
      <c r="I205" s="10" t="s">
        <v>38</v>
      </c>
      <c r="J205" s="8">
        <v>6</v>
      </c>
      <c r="K205" s="8">
        <v>166</v>
      </c>
      <c r="L205" s="8"/>
      <c r="M205" s="11" t="s">
        <v>76</v>
      </c>
      <c r="N205" s="53">
        <v>3</v>
      </c>
      <c r="O205" s="114"/>
      <c r="P205" s="105">
        <v>580</v>
      </c>
      <c r="Q205" s="5" t="s">
        <v>345</v>
      </c>
      <c r="R205" s="12" t="s">
        <v>19</v>
      </c>
      <c r="S205" s="127"/>
    </row>
    <row r="206" spans="1:19" s="58" customFormat="1" ht="15">
      <c r="A206" s="4">
        <v>188</v>
      </c>
      <c r="B206" s="39" t="s">
        <v>276</v>
      </c>
      <c r="C206" s="43">
        <v>14036</v>
      </c>
      <c r="D206" s="8" t="s">
        <v>110</v>
      </c>
      <c r="E206" s="18" t="s">
        <v>251</v>
      </c>
      <c r="F206" s="71"/>
      <c r="G206" s="11"/>
      <c r="H206" s="80"/>
      <c r="I206" s="10" t="s">
        <v>38</v>
      </c>
      <c r="J206" s="8">
        <v>13</v>
      </c>
      <c r="K206" s="8">
        <v>3</v>
      </c>
      <c r="L206" s="8"/>
      <c r="M206" s="11" t="s">
        <v>109</v>
      </c>
      <c r="N206" s="53">
        <v>5.37</v>
      </c>
      <c r="O206" s="114"/>
      <c r="P206" s="105">
        <v>2080</v>
      </c>
      <c r="Q206" s="5" t="s">
        <v>343</v>
      </c>
      <c r="R206" s="12" t="s">
        <v>19</v>
      </c>
      <c r="S206" s="127"/>
    </row>
    <row r="207" spans="1:19" s="58" customFormat="1" ht="15">
      <c r="A207" s="4">
        <v>189</v>
      </c>
      <c r="B207" s="39" t="s">
        <v>276</v>
      </c>
      <c r="C207" s="43">
        <v>14036</v>
      </c>
      <c r="D207" s="8" t="s">
        <v>110</v>
      </c>
      <c r="E207" s="8" t="s">
        <v>231</v>
      </c>
      <c r="F207" s="71"/>
      <c r="G207" s="11"/>
      <c r="H207" s="80"/>
      <c r="I207" s="10" t="s">
        <v>38</v>
      </c>
      <c r="J207" s="8">
        <v>13</v>
      </c>
      <c r="K207" s="8">
        <v>344</v>
      </c>
      <c r="L207" s="8"/>
      <c r="M207" s="11" t="s">
        <v>109</v>
      </c>
      <c r="N207" s="53">
        <v>47.88</v>
      </c>
      <c r="O207" s="114"/>
      <c r="P207" s="105">
        <v>10300</v>
      </c>
      <c r="Q207" s="5" t="s">
        <v>345</v>
      </c>
      <c r="R207" s="12" t="s">
        <v>19</v>
      </c>
      <c r="S207" s="127"/>
    </row>
    <row r="208" spans="1:19" s="58" customFormat="1" ht="15">
      <c r="A208" s="4">
        <v>190</v>
      </c>
      <c r="B208" s="39" t="s">
        <v>274</v>
      </c>
      <c r="C208" s="43">
        <v>15048</v>
      </c>
      <c r="D208" s="24" t="s">
        <v>113</v>
      </c>
      <c r="E208" s="8" t="s">
        <v>114</v>
      </c>
      <c r="F208" s="71" t="s">
        <v>28</v>
      </c>
      <c r="G208" s="23" t="s">
        <v>273</v>
      </c>
      <c r="H208" s="80" t="s">
        <v>279</v>
      </c>
      <c r="I208" s="10" t="s">
        <v>17</v>
      </c>
      <c r="J208" s="8">
        <v>33</v>
      </c>
      <c r="K208" s="8">
        <v>683</v>
      </c>
      <c r="L208" s="8"/>
      <c r="M208" s="11" t="s">
        <v>21</v>
      </c>
      <c r="N208" s="53">
        <v>916.61</v>
      </c>
      <c r="O208" s="114">
        <v>500</v>
      </c>
      <c r="P208" s="105"/>
      <c r="Q208" s="5" t="s">
        <v>300</v>
      </c>
      <c r="R208" s="12" t="s">
        <v>22</v>
      </c>
      <c r="S208" s="127"/>
    </row>
    <row r="209" spans="1:19" s="58" customFormat="1" ht="15">
      <c r="A209" s="4">
        <v>191</v>
      </c>
      <c r="B209" s="39" t="s">
        <v>274</v>
      </c>
      <c r="C209" s="46">
        <v>15048</v>
      </c>
      <c r="D209" s="24" t="s">
        <v>113</v>
      </c>
      <c r="E209" s="24" t="s">
        <v>115</v>
      </c>
      <c r="F209" s="73" t="s">
        <v>227</v>
      </c>
      <c r="G209" s="28" t="s">
        <v>278</v>
      </c>
      <c r="H209" s="81" t="s">
        <v>271</v>
      </c>
      <c r="I209" s="10" t="s">
        <v>17</v>
      </c>
      <c r="J209" s="8">
        <v>25</v>
      </c>
      <c r="K209" s="8">
        <v>362</v>
      </c>
      <c r="L209" s="8">
        <v>9</v>
      </c>
      <c r="M209" s="11" t="s">
        <v>116</v>
      </c>
      <c r="N209" s="53">
        <v>4657.41</v>
      </c>
      <c r="O209" s="114">
        <v>476</v>
      </c>
      <c r="P209" s="105"/>
      <c r="Q209" s="5" t="s">
        <v>301</v>
      </c>
      <c r="R209" s="12" t="s">
        <v>22</v>
      </c>
      <c r="S209" s="127"/>
    </row>
    <row r="210" spans="1:19" s="58" customFormat="1" ht="15">
      <c r="A210" s="4">
        <v>192</v>
      </c>
      <c r="B210" s="39" t="s">
        <v>274</v>
      </c>
      <c r="C210" s="46">
        <v>15048</v>
      </c>
      <c r="D210" s="26" t="s">
        <v>113</v>
      </c>
      <c r="E210" s="26" t="s">
        <v>117</v>
      </c>
      <c r="F210" s="216" t="s">
        <v>146</v>
      </c>
      <c r="G210" s="199" t="s">
        <v>273</v>
      </c>
      <c r="H210" s="200" t="s">
        <v>271</v>
      </c>
      <c r="I210" s="170" t="s">
        <v>17</v>
      </c>
      <c r="J210" s="194">
        <v>34</v>
      </c>
      <c r="K210" s="32">
        <v>247</v>
      </c>
      <c r="L210" s="8"/>
      <c r="M210" s="207" t="s">
        <v>44</v>
      </c>
      <c r="N210" s="326">
        <v>1054.86</v>
      </c>
      <c r="O210" s="232">
        <v>243</v>
      </c>
      <c r="P210" s="215"/>
      <c r="Q210" s="177" t="s">
        <v>118</v>
      </c>
      <c r="R210" s="12" t="s">
        <v>19</v>
      </c>
      <c r="S210" s="163"/>
    </row>
    <row r="211" spans="1:19" s="58" customFormat="1" ht="15">
      <c r="A211" s="4">
        <v>193</v>
      </c>
      <c r="B211" s="39" t="s">
        <v>274</v>
      </c>
      <c r="C211" s="46">
        <v>15048</v>
      </c>
      <c r="D211" s="26" t="s">
        <v>113</v>
      </c>
      <c r="E211" s="26" t="s">
        <v>117</v>
      </c>
      <c r="F211" s="218"/>
      <c r="G211" s="186"/>
      <c r="H211" s="190"/>
      <c r="I211" s="206"/>
      <c r="J211" s="196"/>
      <c r="K211" s="32">
        <v>248</v>
      </c>
      <c r="L211" s="8"/>
      <c r="M211" s="220"/>
      <c r="N211" s="327"/>
      <c r="O211" s="247"/>
      <c r="P211" s="215"/>
      <c r="Q211" s="181"/>
      <c r="R211" s="12" t="s">
        <v>19</v>
      </c>
      <c r="S211" s="173"/>
    </row>
    <row r="212" spans="1:19" s="58" customFormat="1" ht="15">
      <c r="A212" s="4">
        <v>194</v>
      </c>
      <c r="B212" s="39" t="s">
        <v>274</v>
      </c>
      <c r="C212" s="46">
        <v>15048</v>
      </c>
      <c r="D212" s="29" t="s">
        <v>119</v>
      </c>
      <c r="E212" s="29" t="s">
        <v>120</v>
      </c>
      <c r="F212" s="73" t="s">
        <v>141</v>
      </c>
      <c r="G212" s="28" t="s">
        <v>273</v>
      </c>
      <c r="H212" s="81" t="s">
        <v>279</v>
      </c>
      <c r="I212" s="10" t="s">
        <v>17</v>
      </c>
      <c r="J212" s="8">
        <v>32</v>
      </c>
      <c r="K212" s="8">
        <v>119</v>
      </c>
      <c r="L212" s="18"/>
      <c r="M212" s="42" t="s">
        <v>252</v>
      </c>
      <c r="N212" s="53">
        <v>0</v>
      </c>
      <c r="O212" s="114">
        <v>690</v>
      </c>
      <c r="P212" s="105"/>
      <c r="Q212" s="5" t="s">
        <v>373</v>
      </c>
      <c r="R212" s="12" t="s">
        <v>22</v>
      </c>
      <c r="S212" s="127"/>
    </row>
    <row r="213" spans="1:19" s="58" customFormat="1" ht="15">
      <c r="A213" s="17">
        <v>195</v>
      </c>
      <c r="B213" s="50" t="s">
        <v>274</v>
      </c>
      <c r="C213" s="45">
        <v>15030</v>
      </c>
      <c r="D213" s="18" t="s">
        <v>121</v>
      </c>
      <c r="E213" s="18" t="s">
        <v>122</v>
      </c>
      <c r="F213" s="72" t="s">
        <v>28</v>
      </c>
      <c r="G213" s="199" t="s">
        <v>273</v>
      </c>
      <c r="H213" s="200" t="s">
        <v>271</v>
      </c>
      <c r="I213" s="19" t="s">
        <v>17</v>
      </c>
      <c r="J213" s="18">
        <v>7</v>
      </c>
      <c r="K213" s="18">
        <v>640</v>
      </c>
      <c r="L213" s="18">
        <v>2</v>
      </c>
      <c r="M213" s="23" t="s">
        <v>35</v>
      </c>
      <c r="N213" s="53">
        <v>376.5</v>
      </c>
      <c r="O213" s="114">
        <v>27</v>
      </c>
      <c r="P213" s="249"/>
      <c r="Q213" s="16" t="s">
        <v>123</v>
      </c>
      <c r="R213" s="57" t="s">
        <v>19</v>
      </c>
      <c r="S213" s="156"/>
    </row>
    <row r="214" spans="1:19" s="58" customFormat="1" ht="15">
      <c r="A214" s="4">
        <v>197</v>
      </c>
      <c r="B214" s="39" t="s">
        <v>274</v>
      </c>
      <c r="C214" s="43">
        <v>15030</v>
      </c>
      <c r="D214" s="8" t="s">
        <v>121</v>
      </c>
      <c r="E214" s="8" t="s">
        <v>124</v>
      </c>
      <c r="F214" s="71">
        <v>1</v>
      </c>
      <c r="G214" s="199"/>
      <c r="H214" s="228"/>
      <c r="I214" s="10" t="s">
        <v>17</v>
      </c>
      <c r="J214" s="8">
        <v>7</v>
      </c>
      <c r="K214" s="8">
        <v>640</v>
      </c>
      <c r="L214" s="8">
        <v>5</v>
      </c>
      <c r="M214" s="11" t="s">
        <v>80</v>
      </c>
      <c r="N214" s="53">
        <v>209.17</v>
      </c>
      <c r="O214" s="191">
        <v>296</v>
      </c>
      <c r="P214" s="248"/>
      <c r="Q214" s="5" t="s">
        <v>97</v>
      </c>
      <c r="R214" s="12" t="s">
        <v>19</v>
      </c>
      <c r="S214" s="161"/>
    </row>
    <row r="215" spans="1:19" s="58" customFormat="1" ht="15">
      <c r="A215" s="4">
        <v>198</v>
      </c>
      <c r="B215" s="39" t="s">
        <v>274</v>
      </c>
      <c r="C215" s="43">
        <v>15030</v>
      </c>
      <c r="D215" s="8" t="s">
        <v>121</v>
      </c>
      <c r="E215" s="8" t="s">
        <v>124</v>
      </c>
      <c r="F215" s="71">
        <v>1</v>
      </c>
      <c r="G215" s="199"/>
      <c r="H215" s="228"/>
      <c r="I215" s="10" t="s">
        <v>17</v>
      </c>
      <c r="J215" s="8">
        <v>7</v>
      </c>
      <c r="K215" s="8">
        <v>640</v>
      </c>
      <c r="L215" s="8">
        <v>6</v>
      </c>
      <c r="M215" s="11" t="s">
        <v>80</v>
      </c>
      <c r="N215" s="53">
        <v>383.47</v>
      </c>
      <c r="O215" s="192"/>
      <c r="P215" s="248"/>
      <c r="Q215" s="5" t="s">
        <v>97</v>
      </c>
      <c r="R215" s="12" t="s">
        <v>19</v>
      </c>
      <c r="S215" s="161"/>
    </row>
    <row r="216" spans="1:19" s="58" customFormat="1" ht="15">
      <c r="A216" s="4">
        <v>199</v>
      </c>
      <c r="B216" s="39" t="s">
        <v>274</v>
      </c>
      <c r="C216" s="43">
        <v>15030</v>
      </c>
      <c r="D216" s="8" t="s">
        <v>121</v>
      </c>
      <c r="E216" s="8" t="s">
        <v>124</v>
      </c>
      <c r="F216" s="71" t="s">
        <v>28</v>
      </c>
      <c r="G216" s="199"/>
      <c r="H216" s="228"/>
      <c r="I216" s="10" t="s">
        <v>17</v>
      </c>
      <c r="J216" s="8">
        <v>7</v>
      </c>
      <c r="K216" s="8">
        <v>640</v>
      </c>
      <c r="L216" s="8">
        <v>7</v>
      </c>
      <c r="M216" s="11" t="s">
        <v>80</v>
      </c>
      <c r="N216" s="53">
        <v>244.03</v>
      </c>
      <c r="O216" s="193"/>
      <c r="P216" s="248"/>
      <c r="Q216" s="16" t="s">
        <v>97</v>
      </c>
      <c r="R216" s="12" t="s">
        <v>19</v>
      </c>
      <c r="S216" s="161"/>
    </row>
    <row r="217" spans="1:19" s="58" customFormat="1" ht="15">
      <c r="A217" s="4">
        <v>200</v>
      </c>
      <c r="B217" s="39" t="s">
        <v>274</v>
      </c>
      <c r="C217" s="43">
        <v>15030</v>
      </c>
      <c r="D217" s="8" t="s">
        <v>121</v>
      </c>
      <c r="E217" s="8" t="s">
        <v>125</v>
      </c>
      <c r="F217" s="71" t="s">
        <v>28</v>
      </c>
      <c r="G217" s="199"/>
      <c r="H217" s="228"/>
      <c r="I217" s="10" t="s">
        <v>17</v>
      </c>
      <c r="J217" s="8">
        <v>7</v>
      </c>
      <c r="K217" s="8">
        <v>640</v>
      </c>
      <c r="L217" s="8">
        <v>8</v>
      </c>
      <c r="M217" s="11" t="s">
        <v>32</v>
      </c>
      <c r="N217" s="53">
        <v>118.94</v>
      </c>
      <c r="O217" s="114">
        <v>47</v>
      </c>
      <c r="P217" s="248"/>
      <c r="Q217" s="5" t="s">
        <v>126</v>
      </c>
      <c r="R217" s="12" t="s">
        <v>19</v>
      </c>
      <c r="S217" s="161"/>
    </row>
    <row r="218" spans="1:19" s="58" customFormat="1" ht="15">
      <c r="A218" s="4">
        <v>201</v>
      </c>
      <c r="B218" s="39" t="s">
        <v>274</v>
      </c>
      <c r="C218" s="43">
        <v>15030</v>
      </c>
      <c r="D218" s="8" t="s">
        <v>121</v>
      </c>
      <c r="E218" s="8" t="s">
        <v>122</v>
      </c>
      <c r="F218" s="71" t="s">
        <v>28</v>
      </c>
      <c r="G218" s="199"/>
      <c r="H218" s="228"/>
      <c r="I218" s="10" t="s">
        <v>17</v>
      </c>
      <c r="J218" s="8">
        <v>7</v>
      </c>
      <c r="K218" s="8">
        <v>640</v>
      </c>
      <c r="L218" s="8">
        <v>9</v>
      </c>
      <c r="M218" s="11" t="s">
        <v>35</v>
      </c>
      <c r="N218" s="53">
        <v>739.05</v>
      </c>
      <c r="O218" s="114">
        <v>53</v>
      </c>
      <c r="P218" s="248"/>
      <c r="Q218" s="5" t="s">
        <v>270</v>
      </c>
      <c r="R218" s="12" t="s">
        <v>19</v>
      </c>
      <c r="S218" s="161"/>
    </row>
    <row r="219" spans="1:19" s="58" customFormat="1" ht="15">
      <c r="A219" s="4">
        <v>202</v>
      </c>
      <c r="B219" s="39" t="s">
        <v>274</v>
      </c>
      <c r="C219" s="43">
        <v>15030</v>
      </c>
      <c r="D219" s="8" t="s">
        <v>121</v>
      </c>
      <c r="E219" s="8" t="s">
        <v>122</v>
      </c>
      <c r="F219" s="71" t="s">
        <v>28</v>
      </c>
      <c r="G219" s="199"/>
      <c r="H219" s="227"/>
      <c r="I219" s="10" t="s">
        <v>17</v>
      </c>
      <c r="J219" s="8">
        <v>7</v>
      </c>
      <c r="K219" s="8">
        <v>640</v>
      </c>
      <c r="L219" s="8">
        <v>11</v>
      </c>
      <c r="M219" s="11" t="s">
        <v>35</v>
      </c>
      <c r="N219" s="52">
        <v>934.27</v>
      </c>
      <c r="O219" s="112">
        <v>116</v>
      </c>
      <c r="P219" s="248"/>
      <c r="Q219" s="5" t="s">
        <v>36</v>
      </c>
      <c r="R219" s="12" t="s">
        <v>19</v>
      </c>
      <c r="S219" s="162"/>
    </row>
    <row r="220" spans="1:19" s="58" customFormat="1" ht="15">
      <c r="A220" s="4">
        <v>203</v>
      </c>
      <c r="B220" s="39" t="s">
        <v>274</v>
      </c>
      <c r="C220" s="43">
        <v>15030</v>
      </c>
      <c r="D220" s="8" t="s">
        <v>121</v>
      </c>
      <c r="E220" s="8" t="s">
        <v>127</v>
      </c>
      <c r="F220" s="71"/>
      <c r="G220" s="11"/>
      <c r="H220" s="80"/>
      <c r="I220" s="10" t="s">
        <v>38</v>
      </c>
      <c r="J220" s="8">
        <v>2</v>
      </c>
      <c r="K220" s="8">
        <v>190</v>
      </c>
      <c r="L220" s="8"/>
      <c r="M220" s="11" t="s">
        <v>76</v>
      </c>
      <c r="N220" s="53">
        <v>0.99</v>
      </c>
      <c r="O220" s="114"/>
      <c r="P220" s="113">
        <v>148</v>
      </c>
      <c r="Q220" s="5" t="s">
        <v>343</v>
      </c>
      <c r="R220" s="12" t="s">
        <v>19</v>
      </c>
      <c r="S220" s="163"/>
    </row>
    <row r="221" spans="1:19" s="58" customFormat="1" ht="15">
      <c r="A221" s="4">
        <v>204</v>
      </c>
      <c r="B221" s="39" t="s">
        <v>274</v>
      </c>
      <c r="C221" s="43">
        <v>15030</v>
      </c>
      <c r="D221" s="8" t="s">
        <v>121</v>
      </c>
      <c r="E221" s="8" t="s">
        <v>127</v>
      </c>
      <c r="F221" s="71"/>
      <c r="G221" s="11"/>
      <c r="H221" s="80"/>
      <c r="I221" s="10" t="s">
        <v>38</v>
      </c>
      <c r="J221" s="8">
        <v>7</v>
      </c>
      <c r="K221" s="8">
        <v>178</v>
      </c>
      <c r="L221" s="8"/>
      <c r="M221" s="11" t="s">
        <v>102</v>
      </c>
      <c r="N221" s="53">
        <v>15.15</v>
      </c>
      <c r="O221" s="114"/>
      <c r="P221" s="113">
        <v>2667</v>
      </c>
      <c r="Q221" s="5" t="s">
        <v>343</v>
      </c>
      <c r="R221" s="12" t="s">
        <v>19</v>
      </c>
      <c r="S221" s="172"/>
    </row>
    <row r="222" spans="1:19" s="58" customFormat="1" ht="15">
      <c r="A222" s="17">
        <v>205</v>
      </c>
      <c r="B222" s="50" t="s">
        <v>274</v>
      </c>
      <c r="C222" s="45">
        <v>15030</v>
      </c>
      <c r="D222" s="18" t="s">
        <v>121</v>
      </c>
      <c r="E222" s="18" t="s">
        <v>127</v>
      </c>
      <c r="F222" s="72"/>
      <c r="G222" s="23"/>
      <c r="H222" s="42"/>
      <c r="I222" s="19" t="s">
        <v>38</v>
      </c>
      <c r="J222" s="18">
        <v>18</v>
      </c>
      <c r="K222" s="18">
        <v>327</v>
      </c>
      <c r="L222" s="18"/>
      <c r="M222" s="23" t="s">
        <v>76</v>
      </c>
      <c r="N222" s="53">
        <v>45.45</v>
      </c>
      <c r="O222" s="114"/>
      <c r="P222" s="113">
        <v>6770</v>
      </c>
      <c r="Q222" s="16" t="s">
        <v>343</v>
      </c>
      <c r="R222" s="57" t="s">
        <v>19</v>
      </c>
      <c r="S222" s="172"/>
    </row>
    <row r="223" spans="1:19" s="58" customFormat="1" ht="15">
      <c r="A223" s="17">
        <v>206</v>
      </c>
      <c r="B223" s="50" t="s">
        <v>274</v>
      </c>
      <c r="C223" s="45">
        <v>15030</v>
      </c>
      <c r="D223" s="18" t="s">
        <v>121</v>
      </c>
      <c r="E223" s="18" t="s">
        <v>127</v>
      </c>
      <c r="F223" s="72"/>
      <c r="G223" s="23"/>
      <c r="H223" s="42"/>
      <c r="I223" s="19" t="s">
        <v>38</v>
      </c>
      <c r="J223" s="18">
        <v>18</v>
      </c>
      <c r="K223" s="18">
        <v>329</v>
      </c>
      <c r="L223" s="18"/>
      <c r="M223" s="23" t="s">
        <v>372</v>
      </c>
      <c r="N223" s="53">
        <v>87.25</v>
      </c>
      <c r="O223" s="114"/>
      <c r="P223" s="113">
        <v>14691</v>
      </c>
      <c r="Q223" s="16" t="s">
        <v>343</v>
      </c>
      <c r="R223" s="57" t="s">
        <v>19</v>
      </c>
      <c r="S223" s="172"/>
    </row>
    <row r="224" spans="1:19" s="58" customFormat="1" ht="15">
      <c r="A224" s="4">
        <v>207</v>
      </c>
      <c r="B224" s="39" t="s">
        <v>274</v>
      </c>
      <c r="C224" s="43">
        <v>15030</v>
      </c>
      <c r="D224" s="8" t="s">
        <v>121</v>
      </c>
      <c r="E224" s="8" t="s">
        <v>127</v>
      </c>
      <c r="F224" s="71"/>
      <c r="G224" s="11"/>
      <c r="H224" s="80"/>
      <c r="I224" s="10" t="s">
        <v>38</v>
      </c>
      <c r="J224" s="8">
        <v>18</v>
      </c>
      <c r="K224" s="8">
        <v>72</v>
      </c>
      <c r="L224" s="8"/>
      <c r="M224" s="11" t="s">
        <v>76</v>
      </c>
      <c r="N224" s="53">
        <v>22.71</v>
      </c>
      <c r="O224" s="114"/>
      <c r="P224" s="113">
        <v>3665</v>
      </c>
      <c r="Q224" s="5" t="s">
        <v>343</v>
      </c>
      <c r="R224" s="12" t="s">
        <v>19</v>
      </c>
      <c r="S224" s="172"/>
    </row>
    <row r="225" spans="1:19" s="58" customFormat="1" ht="15">
      <c r="A225" s="4">
        <v>208</v>
      </c>
      <c r="B225" s="39" t="s">
        <v>274</v>
      </c>
      <c r="C225" s="43">
        <v>15030</v>
      </c>
      <c r="D225" s="8" t="s">
        <v>121</v>
      </c>
      <c r="E225" s="8" t="s">
        <v>127</v>
      </c>
      <c r="F225" s="71"/>
      <c r="G225" s="11"/>
      <c r="H225" s="80"/>
      <c r="I225" s="10" t="s">
        <v>38</v>
      </c>
      <c r="J225" s="8">
        <v>18</v>
      </c>
      <c r="K225" s="8">
        <v>73</v>
      </c>
      <c r="L225" s="8"/>
      <c r="M225" s="11" t="s">
        <v>76</v>
      </c>
      <c r="N225" s="53">
        <v>34.47</v>
      </c>
      <c r="O225" s="114"/>
      <c r="P225" s="113">
        <v>1873</v>
      </c>
      <c r="Q225" s="5" t="s">
        <v>343</v>
      </c>
      <c r="R225" s="12" t="s">
        <v>19</v>
      </c>
      <c r="S225" s="172"/>
    </row>
    <row r="226" spans="1:19" s="58" customFormat="1" ht="15">
      <c r="A226" s="302">
        <v>209</v>
      </c>
      <c r="B226" s="39" t="s">
        <v>274</v>
      </c>
      <c r="C226" s="303">
        <v>15030</v>
      </c>
      <c r="D226" s="202" t="s">
        <v>121</v>
      </c>
      <c r="E226" s="202" t="s">
        <v>127</v>
      </c>
      <c r="F226" s="187"/>
      <c r="G226" s="168"/>
      <c r="H226" s="189"/>
      <c r="I226" s="262" t="s">
        <v>38</v>
      </c>
      <c r="J226" s="222">
        <v>18</v>
      </c>
      <c r="K226" s="222">
        <v>74</v>
      </c>
      <c r="L226" s="222"/>
      <c r="M226" s="23" t="s">
        <v>76</v>
      </c>
      <c r="N226" s="53">
        <v>4.7</v>
      </c>
      <c r="O226" s="114"/>
      <c r="P226" s="113">
        <v>700</v>
      </c>
      <c r="Q226" s="5" t="s">
        <v>343</v>
      </c>
      <c r="R226" s="12" t="s">
        <v>19</v>
      </c>
      <c r="S226" s="172"/>
    </row>
    <row r="227" spans="1:19" s="58" customFormat="1" ht="15">
      <c r="A227" s="302"/>
      <c r="B227" s="39" t="s">
        <v>274</v>
      </c>
      <c r="C227" s="304"/>
      <c r="D227" s="202"/>
      <c r="E227" s="202"/>
      <c r="F227" s="188"/>
      <c r="G227" s="186"/>
      <c r="H227" s="190"/>
      <c r="I227" s="292"/>
      <c r="J227" s="224"/>
      <c r="K227" s="224"/>
      <c r="L227" s="224"/>
      <c r="M227" s="23" t="s">
        <v>102</v>
      </c>
      <c r="N227" s="53">
        <v>0.71</v>
      </c>
      <c r="O227" s="114"/>
      <c r="P227" s="113">
        <v>79</v>
      </c>
      <c r="Q227" s="5" t="s">
        <v>343</v>
      </c>
      <c r="R227" s="12" t="s">
        <v>19</v>
      </c>
      <c r="S227" s="172"/>
    </row>
    <row r="228" spans="1:19" s="58" customFormat="1" ht="15">
      <c r="A228" s="302">
        <v>210</v>
      </c>
      <c r="B228" s="39" t="s">
        <v>274</v>
      </c>
      <c r="C228" s="282">
        <v>15030</v>
      </c>
      <c r="D228" s="203" t="s">
        <v>121</v>
      </c>
      <c r="E228" s="203" t="s">
        <v>127</v>
      </c>
      <c r="F228" s="187"/>
      <c r="G228" s="168"/>
      <c r="H228" s="189"/>
      <c r="I228" s="170" t="s">
        <v>38</v>
      </c>
      <c r="J228" s="194">
        <v>18</v>
      </c>
      <c r="K228" s="194">
        <v>76</v>
      </c>
      <c r="L228" s="194"/>
      <c r="M228" s="11" t="s">
        <v>76</v>
      </c>
      <c r="N228" s="53">
        <v>4.7</v>
      </c>
      <c r="O228" s="114"/>
      <c r="P228" s="113">
        <v>700</v>
      </c>
      <c r="Q228" s="5" t="s">
        <v>343</v>
      </c>
      <c r="R228" s="12" t="s">
        <v>19</v>
      </c>
      <c r="S228" s="172"/>
    </row>
    <row r="229" spans="1:19" s="58" customFormat="1" ht="15">
      <c r="A229" s="302"/>
      <c r="B229" s="39" t="s">
        <v>274</v>
      </c>
      <c r="C229" s="283"/>
      <c r="D229" s="203"/>
      <c r="E229" s="203"/>
      <c r="F229" s="188"/>
      <c r="G229" s="186"/>
      <c r="H229" s="190"/>
      <c r="I229" s="171"/>
      <c r="J229" s="196"/>
      <c r="K229" s="196" t="s">
        <v>90</v>
      </c>
      <c r="L229" s="195"/>
      <c r="M229" s="11" t="s">
        <v>102</v>
      </c>
      <c r="N229" s="53">
        <v>0.42</v>
      </c>
      <c r="O229" s="114"/>
      <c r="P229" s="113">
        <v>47</v>
      </c>
      <c r="Q229" s="5" t="s">
        <v>343</v>
      </c>
      <c r="R229" s="12" t="s">
        <v>19</v>
      </c>
      <c r="S229" s="172"/>
    </row>
    <row r="230" spans="1:19" s="58" customFormat="1" ht="15">
      <c r="A230" s="4">
        <v>211</v>
      </c>
      <c r="B230" s="39" t="s">
        <v>274</v>
      </c>
      <c r="C230" s="43">
        <v>15030</v>
      </c>
      <c r="D230" s="8" t="s">
        <v>121</v>
      </c>
      <c r="E230" s="8" t="s">
        <v>127</v>
      </c>
      <c r="F230" s="71"/>
      <c r="G230" s="11"/>
      <c r="H230" s="80"/>
      <c r="I230" s="10" t="s">
        <v>38</v>
      </c>
      <c r="J230" s="8">
        <v>18</v>
      </c>
      <c r="K230" s="8">
        <v>78</v>
      </c>
      <c r="L230" s="8"/>
      <c r="M230" s="11" t="s">
        <v>76</v>
      </c>
      <c r="N230" s="53">
        <v>9.57</v>
      </c>
      <c r="O230" s="114"/>
      <c r="P230" s="113">
        <v>1426</v>
      </c>
      <c r="Q230" s="5" t="s">
        <v>343</v>
      </c>
      <c r="R230" s="12" t="s">
        <v>19</v>
      </c>
      <c r="S230" s="172"/>
    </row>
    <row r="231" spans="1:19" s="58" customFormat="1" ht="15">
      <c r="A231" s="4">
        <v>212</v>
      </c>
      <c r="B231" s="39" t="s">
        <v>274</v>
      </c>
      <c r="C231" s="43">
        <v>15030</v>
      </c>
      <c r="D231" s="8" t="s">
        <v>121</v>
      </c>
      <c r="E231" s="8" t="s">
        <v>127</v>
      </c>
      <c r="F231" s="71"/>
      <c r="G231" s="11"/>
      <c r="H231" s="80"/>
      <c r="I231" s="10" t="s">
        <v>38</v>
      </c>
      <c r="J231" s="8">
        <v>18</v>
      </c>
      <c r="K231" s="8">
        <v>79</v>
      </c>
      <c r="L231" s="8"/>
      <c r="M231" s="11" t="s">
        <v>76</v>
      </c>
      <c r="N231" s="53">
        <v>8.18</v>
      </c>
      <c r="O231" s="114"/>
      <c r="P231" s="113">
        <v>1218</v>
      </c>
      <c r="Q231" s="5" t="s">
        <v>343</v>
      </c>
      <c r="R231" s="12" t="s">
        <v>19</v>
      </c>
      <c r="S231" s="172"/>
    </row>
    <row r="232" spans="1:19" s="58" customFormat="1" ht="15">
      <c r="A232" s="302">
        <v>213</v>
      </c>
      <c r="B232" s="39" t="s">
        <v>274</v>
      </c>
      <c r="C232" s="282">
        <v>15030</v>
      </c>
      <c r="D232" s="203" t="s">
        <v>121</v>
      </c>
      <c r="E232" s="203" t="s">
        <v>127</v>
      </c>
      <c r="F232" s="187"/>
      <c r="G232" s="168"/>
      <c r="H232" s="189"/>
      <c r="I232" s="170" t="s">
        <v>38</v>
      </c>
      <c r="J232" s="194">
        <v>18</v>
      </c>
      <c r="K232" s="194">
        <v>90</v>
      </c>
      <c r="L232" s="194"/>
      <c r="M232" s="11" t="s">
        <v>76</v>
      </c>
      <c r="N232" s="53">
        <v>26.86</v>
      </c>
      <c r="O232" s="114"/>
      <c r="P232" s="113">
        <v>4000</v>
      </c>
      <c r="Q232" s="5" t="s">
        <v>343</v>
      </c>
      <c r="R232" s="12" t="s">
        <v>19</v>
      </c>
      <c r="S232" s="172"/>
    </row>
    <row r="233" spans="1:19" s="58" customFormat="1" ht="15">
      <c r="A233" s="302"/>
      <c r="B233" s="39" t="s">
        <v>274</v>
      </c>
      <c r="C233" s="283"/>
      <c r="D233" s="203"/>
      <c r="E233" s="203"/>
      <c r="F233" s="188"/>
      <c r="G233" s="186"/>
      <c r="H233" s="190"/>
      <c r="I233" s="171"/>
      <c r="J233" s="196"/>
      <c r="K233" s="196"/>
      <c r="L233" s="195"/>
      <c r="M233" s="11" t="s">
        <v>102</v>
      </c>
      <c r="N233" s="53">
        <v>12.2</v>
      </c>
      <c r="O233" s="114"/>
      <c r="P233" s="113">
        <v>1350</v>
      </c>
      <c r="Q233" s="5" t="s">
        <v>343</v>
      </c>
      <c r="R233" s="12" t="s">
        <v>19</v>
      </c>
      <c r="S233" s="172"/>
    </row>
    <row r="234" spans="1:19" s="58" customFormat="1" ht="15">
      <c r="A234" s="17">
        <v>214</v>
      </c>
      <c r="B234" s="50" t="s">
        <v>274</v>
      </c>
      <c r="C234" s="45">
        <v>15030</v>
      </c>
      <c r="D234" s="18" t="s">
        <v>121</v>
      </c>
      <c r="E234" s="18" t="s">
        <v>127</v>
      </c>
      <c r="F234" s="72"/>
      <c r="G234" s="23"/>
      <c r="H234" s="42"/>
      <c r="I234" s="19" t="s">
        <v>38</v>
      </c>
      <c r="J234" s="18">
        <v>18</v>
      </c>
      <c r="K234" s="18">
        <v>331</v>
      </c>
      <c r="L234" s="18"/>
      <c r="M234" s="23" t="s">
        <v>76</v>
      </c>
      <c r="N234" s="53">
        <v>14.33</v>
      </c>
      <c r="O234" s="114"/>
      <c r="P234" s="113">
        <v>2413</v>
      </c>
      <c r="Q234" s="16" t="s">
        <v>343</v>
      </c>
      <c r="R234" s="57" t="s">
        <v>19</v>
      </c>
      <c r="S234" s="172"/>
    </row>
    <row r="235" spans="1:19" s="58" customFormat="1" ht="15">
      <c r="A235" s="17">
        <v>215</v>
      </c>
      <c r="B235" s="50" t="s">
        <v>274</v>
      </c>
      <c r="C235" s="45">
        <v>15030</v>
      </c>
      <c r="D235" s="18" t="s">
        <v>121</v>
      </c>
      <c r="E235" s="18" t="s">
        <v>127</v>
      </c>
      <c r="F235" s="72" t="s">
        <v>39</v>
      </c>
      <c r="G235" s="23" t="s">
        <v>273</v>
      </c>
      <c r="H235" s="42" t="s">
        <v>272</v>
      </c>
      <c r="I235" s="19" t="s">
        <v>17</v>
      </c>
      <c r="J235" s="18">
        <v>18</v>
      </c>
      <c r="K235" s="18">
        <v>313</v>
      </c>
      <c r="L235" s="18"/>
      <c r="M235" s="23" t="s">
        <v>44</v>
      </c>
      <c r="N235" s="53">
        <v>426.08</v>
      </c>
      <c r="O235" s="114">
        <v>729</v>
      </c>
      <c r="P235" s="105">
        <v>4899</v>
      </c>
      <c r="Q235" s="16" t="s">
        <v>118</v>
      </c>
      <c r="R235" s="57" t="s">
        <v>19</v>
      </c>
      <c r="S235" s="172"/>
    </row>
    <row r="236" spans="1:19" s="58" customFormat="1" ht="15">
      <c r="A236" s="17">
        <v>216</v>
      </c>
      <c r="B236" s="50" t="s">
        <v>274</v>
      </c>
      <c r="C236" s="45">
        <v>15030</v>
      </c>
      <c r="D236" s="18" t="s">
        <v>121</v>
      </c>
      <c r="E236" s="18" t="s">
        <v>127</v>
      </c>
      <c r="F236" s="72"/>
      <c r="G236" s="23"/>
      <c r="H236" s="42"/>
      <c r="I236" s="19" t="s">
        <v>38</v>
      </c>
      <c r="J236" s="18">
        <v>18</v>
      </c>
      <c r="K236" s="18">
        <v>333</v>
      </c>
      <c r="L236" s="18"/>
      <c r="M236" s="23" t="s">
        <v>372</v>
      </c>
      <c r="N236" s="53">
        <v>2.84</v>
      </c>
      <c r="O236" s="114"/>
      <c r="P236" s="113">
        <v>423</v>
      </c>
      <c r="Q236" s="16" t="s">
        <v>343</v>
      </c>
      <c r="R236" s="57" t="s">
        <v>19</v>
      </c>
      <c r="S236" s="172"/>
    </row>
    <row r="237" spans="1:19" s="58" customFormat="1" ht="15">
      <c r="A237" s="380"/>
      <c r="B237" s="50" t="s">
        <v>274</v>
      </c>
      <c r="C237" s="45">
        <v>15030</v>
      </c>
      <c r="D237" s="18" t="s">
        <v>121</v>
      </c>
      <c r="E237" s="18" t="s">
        <v>127</v>
      </c>
      <c r="F237" s="72"/>
      <c r="G237" s="23"/>
      <c r="H237" s="42"/>
      <c r="I237" s="19" t="s">
        <v>17</v>
      </c>
      <c r="J237" s="18">
        <v>18</v>
      </c>
      <c r="K237" s="18">
        <v>314</v>
      </c>
      <c r="L237" s="18"/>
      <c r="M237" s="23" t="s">
        <v>374</v>
      </c>
      <c r="N237" s="53">
        <v>0</v>
      </c>
      <c r="O237" s="114"/>
      <c r="P237" s="113">
        <v>115</v>
      </c>
      <c r="Q237" s="16" t="s">
        <v>393</v>
      </c>
      <c r="R237" s="57" t="s">
        <v>19</v>
      </c>
      <c r="S237" s="173"/>
    </row>
    <row r="238" spans="1:19" s="58" customFormat="1" ht="15">
      <c r="A238" s="4">
        <v>217</v>
      </c>
      <c r="B238" s="39" t="s">
        <v>274</v>
      </c>
      <c r="C238" s="49">
        <v>15039</v>
      </c>
      <c r="D238" s="29" t="s">
        <v>214</v>
      </c>
      <c r="E238" s="29" t="s">
        <v>128</v>
      </c>
      <c r="F238" s="73" t="s">
        <v>39</v>
      </c>
      <c r="G238" s="28" t="s">
        <v>273</v>
      </c>
      <c r="H238" s="81" t="s">
        <v>272</v>
      </c>
      <c r="I238" s="10" t="s">
        <v>17</v>
      </c>
      <c r="J238" s="26">
        <v>6</v>
      </c>
      <c r="K238" s="26">
        <v>13</v>
      </c>
      <c r="L238" s="26"/>
      <c r="M238" s="28" t="s">
        <v>80</v>
      </c>
      <c r="N238" s="53">
        <v>464.81</v>
      </c>
      <c r="O238" s="114">
        <v>479</v>
      </c>
      <c r="P238" s="105"/>
      <c r="Q238" s="5" t="s">
        <v>118</v>
      </c>
      <c r="R238" s="12" t="s">
        <v>19</v>
      </c>
      <c r="S238" s="163"/>
    </row>
    <row r="239" spans="1:19" s="58" customFormat="1" ht="15">
      <c r="A239" s="4">
        <v>218</v>
      </c>
      <c r="B239" s="39" t="s">
        <v>274</v>
      </c>
      <c r="C239" s="49">
        <v>15039</v>
      </c>
      <c r="D239" s="29" t="s">
        <v>214</v>
      </c>
      <c r="E239" s="29" t="s">
        <v>129</v>
      </c>
      <c r="F239" s="73"/>
      <c r="G239" s="28"/>
      <c r="H239" s="81"/>
      <c r="I239" s="10" t="s">
        <v>38</v>
      </c>
      <c r="J239" s="26">
        <v>6</v>
      </c>
      <c r="K239" s="26">
        <v>14</v>
      </c>
      <c r="L239" s="26"/>
      <c r="M239" s="11" t="s">
        <v>109</v>
      </c>
      <c r="N239" s="53">
        <v>4.51</v>
      </c>
      <c r="O239" s="114"/>
      <c r="P239" s="105">
        <v>920</v>
      </c>
      <c r="Q239" s="5" t="s">
        <v>345</v>
      </c>
      <c r="R239" s="12" t="s">
        <v>19</v>
      </c>
      <c r="S239" s="166"/>
    </row>
    <row r="240" spans="1:20" s="58" customFormat="1" ht="15">
      <c r="A240" s="4">
        <v>219</v>
      </c>
      <c r="B240" s="39" t="s">
        <v>274</v>
      </c>
      <c r="C240" s="49">
        <v>15039</v>
      </c>
      <c r="D240" s="29" t="s">
        <v>214</v>
      </c>
      <c r="E240" s="29" t="s">
        <v>129</v>
      </c>
      <c r="F240" s="73"/>
      <c r="G240" s="28"/>
      <c r="H240" s="81"/>
      <c r="I240" s="10" t="s">
        <v>38</v>
      </c>
      <c r="J240" s="26">
        <v>6</v>
      </c>
      <c r="K240" s="26">
        <v>15</v>
      </c>
      <c r="L240" s="26"/>
      <c r="M240" s="11" t="s">
        <v>76</v>
      </c>
      <c r="N240" s="53">
        <v>19.89</v>
      </c>
      <c r="O240" s="114"/>
      <c r="P240" s="105">
        <v>3210</v>
      </c>
      <c r="Q240" s="5" t="s">
        <v>345</v>
      </c>
      <c r="R240" s="12" t="s">
        <v>19</v>
      </c>
      <c r="S240" s="167"/>
      <c r="T240" s="66"/>
    </row>
    <row r="241" spans="1:19" s="58" customFormat="1" ht="30">
      <c r="A241" s="153">
        <v>220</v>
      </c>
      <c r="B241" s="39" t="s">
        <v>274</v>
      </c>
      <c r="C241" s="46">
        <v>15020</v>
      </c>
      <c r="D241" s="29" t="s">
        <v>130</v>
      </c>
      <c r="E241" s="29" t="s">
        <v>131</v>
      </c>
      <c r="F241" s="73" t="s">
        <v>39</v>
      </c>
      <c r="G241" s="139" t="s">
        <v>273</v>
      </c>
      <c r="H241" s="137" t="s">
        <v>272</v>
      </c>
      <c r="I241" s="10" t="s">
        <v>17</v>
      </c>
      <c r="J241" s="8">
        <v>5</v>
      </c>
      <c r="K241" s="8">
        <v>166</v>
      </c>
      <c r="L241" s="8">
        <v>1</v>
      </c>
      <c r="M241" s="11" t="s">
        <v>71</v>
      </c>
      <c r="N241" s="53">
        <v>1170.29</v>
      </c>
      <c r="O241" s="144">
        <v>701</v>
      </c>
      <c r="P241" s="105">
        <v>6326</v>
      </c>
      <c r="Q241" s="20" t="s">
        <v>389</v>
      </c>
      <c r="R241" s="12" t="s">
        <v>22</v>
      </c>
      <c r="S241" s="163"/>
    </row>
    <row r="242" spans="1:19" s="58" customFormat="1" ht="15">
      <c r="A242" s="155"/>
      <c r="B242" s="50" t="s">
        <v>274</v>
      </c>
      <c r="C242" s="48">
        <v>15020</v>
      </c>
      <c r="D242" s="27" t="s">
        <v>130</v>
      </c>
      <c r="E242" s="27" t="s">
        <v>377</v>
      </c>
      <c r="F242" s="74" t="s">
        <v>64</v>
      </c>
      <c r="G242" s="140"/>
      <c r="H242" s="138"/>
      <c r="I242" s="19" t="s">
        <v>17</v>
      </c>
      <c r="J242" s="18">
        <v>5</v>
      </c>
      <c r="K242" s="18">
        <v>330</v>
      </c>
      <c r="L242" s="18"/>
      <c r="M242" s="94" t="s">
        <v>374</v>
      </c>
      <c r="N242" s="100"/>
      <c r="O242" s="141"/>
      <c r="P242" s="145">
        <v>300</v>
      </c>
      <c r="Q242" s="20" t="s">
        <v>236</v>
      </c>
      <c r="R242" s="57" t="s">
        <v>22</v>
      </c>
      <c r="S242" s="166"/>
    </row>
    <row r="243" spans="1:19" s="58" customFormat="1" ht="15">
      <c r="A243" s="4">
        <v>221</v>
      </c>
      <c r="B243" s="39" t="s">
        <v>274</v>
      </c>
      <c r="C243" s="46">
        <v>15020</v>
      </c>
      <c r="D243" s="29" t="s">
        <v>130</v>
      </c>
      <c r="E243" s="29" t="s">
        <v>132</v>
      </c>
      <c r="F243" s="73"/>
      <c r="G243" s="28"/>
      <c r="H243" s="81"/>
      <c r="I243" s="10" t="s">
        <v>38</v>
      </c>
      <c r="J243" s="8">
        <v>5</v>
      </c>
      <c r="K243" s="8">
        <v>159</v>
      </c>
      <c r="L243" s="8"/>
      <c r="M243" s="11" t="s">
        <v>107</v>
      </c>
      <c r="N243" s="53">
        <v>64.44</v>
      </c>
      <c r="O243" s="114"/>
      <c r="P243" s="105">
        <v>49910</v>
      </c>
      <c r="Q243" s="5" t="s">
        <v>344</v>
      </c>
      <c r="R243" s="12" t="s">
        <v>22</v>
      </c>
      <c r="S243" s="166"/>
    </row>
    <row r="244" spans="1:19" s="58" customFormat="1" ht="15">
      <c r="A244" s="4">
        <v>222</v>
      </c>
      <c r="B244" s="39" t="s">
        <v>274</v>
      </c>
      <c r="C244" s="46">
        <v>15020</v>
      </c>
      <c r="D244" s="29" t="s">
        <v>130</v>
      </c>
      <c r="E244" s="29" t="s">
        <v>132</v>
      </c>
      <c r="F244" s="73"/>
      <c r="G244" s="28"/>
      <c r="H244" s="81"/>
      <c r="I244" s="10" t="s">
        <v>38</v>
      </c>
      <c r="J244" s="8">
        <v>5</v>
      </c>
      <c r="K244" s="8">
        <v>160</v>
      </c>
      <c r="L244" s="8"/>
      <c r="M244" s="11" t="s">
        <v>76</v>
      </c>
      <c r="N244" s="53">
        <v>93.61</v>
      </c>
      <c r="O244" s="114"/>
      <c r="P244" s="105">
        <v>20140</v>
      </c>
      <c r="Q244" s="5" t="s">
        <v>344</v>
      </c>
      <c r="R244" s="12" t="s">
        <v>22</v>
      </c>
      <c r="S244" s="166"/>
    </row>
    <row r="245" spans="1:19" s="58" customFormat="1" ht="15">
      <c r="A245" s="302">
        <v>223</v>
      </c>
      <c r="B245" s="211" t="s">
        <v>274</v>
      </c>
      <c r="C245" s="282">
        <v>15020</v>
      </c>
      <c r="D245" s="169" t="s">
        <v>130</v>
      </c>
      <c r="E245" s="169" t="s">
        <v>132</v>
      </c>
      <c r="F245" s="245"/>
      <c r="G245" s="28"/>
      <c r="H245" s="81"/>
      <c r="I245" s="170" t="s">
        <v>38</v>
      </c>
      <c r="J245" s="194">
        <v>5</v>
      </c>
      <c r="K245" s="194">
        <v>161</v>
      </c>
      <c r="L245" s="194"/>
      <c r="M245" s="11" t="s">
        <v>109</v>
      </c>
      <c r="N245" s="53">
        <v>0.46</v>
      </c>
      <c r="O245" s="114"/>
      <c r="P245" s="105">
        <v>100</v>
      </c>
      <c r="Q245" s="5" t="s">
        <v>344</v>
      </c>
      <c r="R245" s="12" t="s">
        <v>22</v>
      </c>
      <c r="S245" s="166"/>
    </row>
    <row r="246" spans="1:19" s="58" customFormat="1" ht="15">
      <c r="A246" s="302"/>
      <c r="B246" s="264"/>
      <c r="C246" s="283"/>
      <c r="D246" s="169"/>
      <c r="E246" s="169"/>
      <c r="F246" s="246"/>
      <c r="G246" s="28"/>
      <c r="H246" s="81"/>
      <c r="I246" s="171"/>
      <c r="J246" s="196"/>
      <c r="K246" s="196"/>
      <c r="L246" s="195"/>
      <c r="M246" s="11" t="s">
        <v>76</v>
      </c>
      <c r="N246" s="53">
        <v>24.17</v>
      </c>
      <c r="O246" s="114"/>
      <c r="P246" s="105">
        <v>5200</v>
      </c>
      <c r="Q246" s="5" t="s">
        <v>344</v>
      </c>
      <c r="R246" s="12" t="s">
        <v>22</v>
      </c>
      <c r="S246" s="166"/>
    </row>
    <row r="247" spans="1:19" s="58" customFormat="1" ht="15">
      <c r="A247" s="4">
        <v>224</v>
      </c>
      <c r="B247" s="39" t="s">
        <v>274</v>
      </c>
      <c r="C247" s="46">
        <v>15020</v>
      </c>
      <c r="D247" s="29" t="s">
        <v>130</v>
      </c>
      <c r="E247" s="29" t="s">
        <v>132</v>
      </c>
      <c r="F247" s="73"/>
      <c r="G247" s="28"/>
      <c r="H247" s="81"/>
      <c r="I247" s="10" t="s">
        <v>38</v>
      </c>
      <c r="J247" s="8">
        <v>5</v>
      </c>
      <c r="K247" s="8">
        <v>162</v>
      </c>
      <c r="L247" s="8"/>
      <c r="M247" s="11" t="s">
        <v>76</v>
      </c>
      <c r="N247" s="53">
        <v>6.74</v>
      </c>
      <c r="O247" s="114"/>
      <c r="P247" s="105">
        <v>1450</v>
      </c>
      <c r="Q247" s="5" t="s">
        <v>344</v>
      </c>
      <c r="R247" s="12" t="s">
        <v>22</v>
      </c>
      <c r="S247" s="166"/>
    </row>
    <row r="248" spans="1:19" s="58" customFormat="1" ht="15">
      <c r="A248" s="4">
        <v>225</v>
      </c>
      <c r="B248" s="39" t="s">
        <v>274</v>
      </c>
      <c r="C248" s="46">
        <v>15020</v>
      </c>
      <c r="D248" s="29" t="s">
        <v>130</v>
      </c>
      <c r="E248" s="29" t="s">
        <v>132</v>
      </c>
      <c r="F248" s="73"/>
      <c r="G248" s="28"/>
      <c r="H248" s="81"/>
      <c r="I248" s="10" t="s">
        <v>38</v>
      </c>
      <c r="J248" s="8">
        <v>5</v>
      </c>
      <c r="K248" s="8">
        <v>163</v>
      </c>
      <c r="L248" s="8"/>
      <c r="M248" s="11" t="s">
        <v>109</v>
      </c>
      <c r="N248" s="53">
        <v>41.83</v>
      </c>
      <c r="O248" s="114"/>
      <c r="P248" s="105">
        <v>10800</v>
      </c>
      <c r="Q248" s="5" t="s">
        <v>344</v>
      </c>
      <c r="R248" s="12" t="s">
        <v>22</v>
      </c>
      <c r="S248" s="166"/>
    </row>
    <row r="249" spans="1:19" s="58" customFormat="1" ht="15">
      <c r="A249" s="4">
        <v>226</v>
      </c>
      <c r="B249" s="39" t="s">
        <v>274</v>
      </c>
      <c r="C249" s="46">
        <v>15020</v>
      </c>
      <c r="D249" s="29" t="s">
        <v>130</v>
      </c>
      <c r="E249" s="29" t="s">
        <v>132</v>
      </c>
      <c r="F249" s="73"/>
      <c r="G249" s="28"/>
      <c r="H249" s="81"/>
      <c r="I249" s="10" t="s">
        <v>38</v>
      </c>
      <c r="J249" s="8">
        <v>5</v>
      </c>
      <c r="K249" s="8">
        <v>164</v>
      </c>
      <c r="L249" s="8"/>
      <c r="M249" s="11" t="s">
        <v>76</v>
      </c>
      <c r="N249" s="53">
        <v>69.72</v>
      </c>
      <c r="O249" s="114"/>
      <c r="P249" s="105">
        <v>15000</v>
      </c>
      <c r="Q249" s="5" t="s">
        <v>344</v>
      </c>
      <c r="R249" s="12" t="s">
        <v>22</v>
      </c>
      <c r="S249" s="166"/>
    </row>
    <row r="250" spans="1:19" s="58" customFormat="1" ht="15">
      <c r="A250" s="4">
        <v>227</v>
      </c>
      <c r="B250" s="39" t="s">
        <v>274</v>
      </c>
      <c r="C250" s="46">
        <v>15020</v>
      </c>
      <c r="D250" s="29" t="s">
        <v>130</v>
      </c>
      <c r="E250" s="29" t="s">
        <v>132</v>
      </c>
      <c r="F250" s="73"/>
      <c r="G250" s="28"/>
      <c r="H250" s="81"/>
      <c r="I250" s="10" t="s">
        <v>38</v>
      </c>
      <c r="J250" s="8">
        <v>5</v>
      </c>
      <c r="K250" s="8">
        <v>165</v>
      </c>
      <c r="L250" s="8"/>
      <c r="M250" s="11" t="s">
        <v>76</v>
      </c>
      <c r="N250" s="53">
        <v>74.83</v>
      </c>
      <c r="O250" s="114"/>
      <c r="P250" s="105">
        <v>16100</v>
      </c>
      <c r="Q250" s="5" t="s">
        <v>344</v>
      </c>
      <c r="R250" s="12" t="s">
        <v>22</v>
      </c>
      <c r="S250" s="166"/>
    </row>
    <row r="251" spans="1:19" s="58" customFormat="1" ht="15">
      <c r="A251" s="4">
        <v>228</v>
      </c>
      <c r="B251" s="39" t="s">
        <v>274</v>
      </c>
      <c r="C251" s="46">
        <v>15020</v>
      </c>
      <c r="D251" s="29" t="s">
        <v>130</v>
      </c>
      <c r="E251" s="29" t="s">
        <v>132</v>
      </c>
      <c r="F251" s="74"/>
      <c r="G251" s="28"/>
      <c r="H251" s="81"/>
      <c r="I251" s="10" t="s">
        <v>38</v>
      </c>
      <c r="J251" s="8">
        <v>5</v>
      </c>
      <c r="K251" s="8">
        <v>332</v>
      </c>
      <c r="L251" s="8"/>
      <c r="M251" s="23" t="s">
        <v>109</v>
      </c>
      <c r="N251" s="150">
        <v>0.02</v>
      </c>
      <c r="O251" s="135"/>
      <c r="P251" s="105">
        <v>1700</v>
      </c>
      <c r="Q251" s="5" t="s">
        <v>236</v>
      </c>
      <c r="R251" s="12" t="s">
        <v>22</v>
      </c>
      <c r="S251" s="166"/>
    </row>
    <row r="252" spans="1:19" s="58" customFormat="1" ht="30">
      <c r="A252" s="153">
        <v>229</v>
      </c>
      <c r="B252" s="39" t="s">
        <v>274</v>
      </c>
      <c r="C252" s="46">
        <v>15020</v>
      </c>
      <c r="D252" s="29" t="s">
        <v>130</v>
      </c>
      <c r="E252" s="29" t="s">
        <v>380</v>
      </c>
      <c r="F252" s="73"/>
      <c r="G252" s="28"/>
      <c r="H252" s="81"/>
      <c r="I252" s="10" t="s">
        <v>17</v>
      </c>
      <c r="J252" s="8">
        <v>5</v>
      </c>
      <c r="K252" s="8">
        <v>331</v>
      </c>
      <c r="L252" s="8"/>
      <c r="M252" s="11" t="s">
        <v>71</v>
      </c>
      <c r="N252" s="53">
        <v>2628.03</v>
      </c>
      <c r="O252" s="114">
        <v>1778</v>
      </c>
      <c r="P252" s="105">
        <v>9190</v>
      </c>
      <c r="Q252" s="5" t="s">
        <v>375</v>
      </c>
      <c r="R252" s="12" t="s">
        <v>22</v>
      </c>
      <c r="S252" s="167"/>
    </row>
    <row r="253" spans="1:19" s="58" customFormat="1" ht="15">
      <c r="A253" s="252"/>
      <c r="B253" s="39" t="s">
        <v>274</v>
      </c>
      <c r="C253" s="46">
        <v>15020</v>
      </c>
      <c r="D253" s="29" t="s">
        <v>130</v>
      </c>
      <c r="E253" s="29" t="s">
        <v>376</v>
      </c>
      <c r="F253" s="73"/>
      <c r="G253" s="28"/>
      <c r="H253" s="81"/>
      <c r="I253" s="10" t="s">
        <v>38</v>
      </c>
      <c r="J253" s="8">
        <v>5</v>
      </c>
      <c r="K253" s="8">
        <v>334</v>
      </c>
      <c r="L253" s="8"/>
      <c r="M253" s="11" t="s">
        <v>76</v>
      </c>
      <c r="N253" s="53">
        <v>3.35</v>
      </c>
      <c r="O253" s="142"/>
      <c r="P253" s="105">
        <v>720</v>
      </c>
      <c r="Q253" s="5" t="s">
        <v>236</v>
      </c>
      <c r="R253" s="12"/>
      <c r="S253" s="136"/>
    </row>
    <row r="254" spans="1:19" s="58" customFormat="1" ht="15">
      <c r="A254" s="17">
        <v>230</v>
      </c>
      <c r="B254" s="39" t="s">
        <v>274</v>
      </c>
      <c r="C254" s="48">
        <v>15046</v>
      </c>
      <c r="D254" s="30" t="s">
        <v>133</v>
      </c>
      <c r="E254" s="30" t="s">
        <v>134</v>
      </c>
      <c r="F254" s="74" t="s">
        <v>28</v>
      </c>
      <c r="G254" s="82" t="s">
        <v>278</v>
      </c>
      <c r="H254" s="83" t="s">
        <v>271</v>
      </c>
      <c r="I254" s="19" t="s">
        <v>17</v>
      </c>
      <c r="J254" s="18">
        <v>22</v>
      </c>
      <c r="K254" s="18">
        <v>693</v>
      </c>
      <c r="L254" s="18">
        <v>1</v>
      </c>
      <c r="M254" s="23" t="s">
        <v>23</v>
      </c>
      <c r="N254" s="53">
        <v>710.29</v>
      </c>
      <c r="O254" s="191">
        <v>202</v>
      </c>
      <c r="P254" s="249"/>
      <c r="Q254" s="16" t="s">
        <v>300</v>
      </c>
      <c r="R254" s="57" t="s">
        <v>22</v>
      </c>
      <c r="S254" s="156"/>
    </row>
    <row r="255" spans="1:19" s="58" customFormat="1" ht="30">
      <c r="A255" s="4">
        <v>231</v>
      </c>
      <c r="B255" s="39" t="s">
        <v>274</v>
      </c>
      <c r="C255" s="48">
        <v>15046</v>
      </c>
      <c r="D255" s="27" t="s">
        <v>133</v>
      </c>
      <c r="E255" s="27" t="s">
        <v>135</v>
      </c>
      <c r="F255" s="74" t="s">
        <v>28</v>
      </c>
      <c r="G255" s="82" t="s">
        <v>278</v>
      </c>
      <c r="H255" s="83" t="s">
        <v>271</v>
      </c>
      <c r="I255" s="19" t="s">
        <v>17</v>
      </c>
      <c r="J255" s="18">
        <v>22</v>
      </c>
      <c r="K255" s="18">
        <v>693</v>
      </c>
      <c r="L255" s="18">
        <v>2</v>
      </c>
      <c r="M255" s="23" t="s">
        <v>32</v>
      </c>
      <c r="N255" s="53">
        <v>96.68</v>
      </c>
      <c r="O255" s="330"/>
      <c r="P255" s="249"/>
      <c r="Q255" s="16" t="s">
        <v>331</v>
      </c>
      <c r="R255" s="57" t="s">
        <v>22</v>
      </c>
      <c r="S255" s="162"/>
    </row>
    <row r="256" spans="1:19" s="58" customFormat="1" ht="15">
      <c r="A256" s="4">
        <v>232</v>
      </c>
      <c r="B256" s="39" t="s">
        <v>274</v>
      </c>
      <c r="C256" s="47">
        <v>15020</v>
      </c>
      <c r="D256" s="29" t="s">
        <v>136</v>
      </c>
      <c r="E256" s="29" t="s">
        <v>137</v>
      </c>
      <c r="F256" s="71" t="s">
        <v>39</v>
      </c>
      <c r="G256" s="199" t="s">
        <v>273</v>
      </c>
      <c r="H256" s="200" t="s">
        <v>271</v>
      </c>
      <c r="I256" s="10" t="s">
        <v>17</v>
      </c>
      <c r="J256" s="26">
        <v>6</v>
      </c>
      <c r="K256" s="26">
        <v>438</v>
      </c>
      <c r="L256" s="26">
        <v>2</v>
      </c>
      <c r="M256" s="28" t="s">
        <v>44</v>
      </c>
      <c r="N256" s="53">
        <v>213.81</v>
      </c>
      <c r="O256" s="114">
        <v>130</v>
      </c>
      <c r="P256" s="236">
        <v>606</v>
      </c>
      <c r="Q256" s="5" t="s">
        <v>118</v>
      </c>
      <c r="R256" s="12" t="s">
        <v>19</v>
      </c>
      <c r="S256" s="163"/>
    </row>
    <row r="257" spans="1:19" s="58" customFormat="1" ht="15">
      <c r="A257" s="4">
        <v>233</v>
      </c>
      <c r="B257" s="39" t="s">
        <v>274</v>
      </c>
      <c r="C257" s="49">
        <v>15020</v>
      </c>
      <c r="D257" s="26" t="s">
        <v>136</v>
      </c>
      <c r="E257" s="26" t="s">
        <v>137</v>
      </c>
      <c r="F257" s="73" t="s">
        <v>28</v>
      </c>
      <c r="G257" s="269"/>
      <c r="H257" s="268"/>
      <c r="I257" s="10" t="s">
        <v>17</v>
      </c>
      <c r="J257" s="26">
        <v>6</v>
      </c>
      <c r="K257" s="26">
        <v>438</v>
      </c>
      <c r="L257" s="26">
        <v>3</v>
      </c>
      <c r="M257" s="28" t="s">
        <v>32</v>
      </c>
      <c r="N257" s="52">
        <v>33.05</v>
      </c>
      <c r="O257" s="112">
        <v>16</v>
      </c>
      <c r="P257" s="236"/>
      <c r="Q257" s="5" t="s">
        <v>138</v>
      </c>
      <c r="R257" s="12" t="s">
        <v>19</v>
      </c>
      <c r="S257" s="173"/>
    </row>
    <row r="258" spans="1:19" s="58" customFormat="1" ht="15">
      <c r="A258" s="4">
        <v>234</v>
      </c>
      <c r="B258" s="39" t="s">
        <v>274</v>
      </c>
      <c r="C258" s="47">
        <v>15020</v>
      </c>
      <c r="D258" s="29" t="s">
        <v>136</v>
      </c>
      <c r="E258" s="29" t="s">
        <v>137</v>
      </c>
      <c r="F258" s="73"/>
      <c r="G258" s="28"/>
      <c r="H258" s="81"/>
      <c r="I258" s="10" t="s">
        <v>38</v>
      </c>
      <c r="J258" s="26">
        <v>6</v>
      </c>
      <c r="K258" s="26">
        <v>290</v>
      </c>
      <c r="L258" s="26"/>
      <c r="M258" s="11" t="s">
        <v>76</v>
      </c>
      <c r="N258" s="53">
        <v>3.47</v>
      </c>
      <c r="O258" s="114"/>
      <c r="P258" s="113">
        <v>498</v>
      </c>
      <c r="Q258" s="5" t="s">
        <v>345</v>
      </c>
      <c r="R258" s="12" t="s">
        <v>19</v>
      </c>
      <c r="S258" s="128"/>
    </row>
    <row r="259" spans="1:19" s="58" customFormat="1" ht="15">
      <c r="A259" s="4">
        <v>235</v>
      </c>
      <c r="B259" s="39" t="s">
        <v>274</v>
      </c>
      <c r="C259" s="47">
        <v>15020</v>
      </c>
      <c r="D259" s="29" t="s">
        <v>136</v>
      </c>
      <c r="E259" s="30" t="s">
        <v>229</v>
      </c>
      <c r="F259" s="73"/>
      <c r="G259" s="28"/>
      <c r="H259" s="81"/>
      <c r="I259" s="10" t="s">
        <v>38</v>
      </c>
      <c r="J259" s="26">
        <v>1</v>
      </c>
      <c r="K259" s="26">
        <v>348</v>
      </c>
      <c r="L259" s="26"/>
      <c r="M259" s="28" t="s">
        <v>107</v>
      </c>
      <c r="N259" s="53">
        <v>0.28</v>
      </c>
      <c r="O259" s="114"/>
      <c r="P259" s="113">
        <v>318</v>
      </c>
      <c r="Q259" s="5" t="s">
        <v>345</v>
      </c>
      <c r="R259" s="12" t="s">
        <v>19</v>
      </c>
      <c r="S259" s="143"/>
    </row>
    <row r="260" spans="1:19" s="58" customFormat="1" ht="15">
      <c r="A260" s="4">
        <v>236</v>
      </c>
      <c r="B260" s="39" t="s">
        <v>274</v>
      </c>
      <c r="C260" s="47">
        <v>15020</v>
      </c>
      <c r="D260" s="29" t="s">
        <v>136</v>
      </c>
      <c r="E260" s="30" t="s">
        <v>229</v>
      </c>
      <c r="F260" s="73"/>
      <c r="G260" s="28"/>
      <c r="H260" s="81"/>
      <c r="I260" s="10" t="s">
        <v>38</v>
      </c>
      <c r="J260" s="26">
        <v>1</v>
      </c>
      <c r="K260" s="26">
        <v>349</v>
      </c>
      <c r="L260" s="26"/>
      <c r="M260" s="28" t="s">
        <v>102</v>
      </c>
      <c r="N260" s="53">
        <v>1.91</v>
      </c>
      <c r="O260" s="114"/>
      <c r="P260" s="113">
        <v>337</v>
      </c>
      <c r="Q260" s="5" t="s">
        <v>345</v>
      </c>
      <c r="R260" s="12" t="s">
        <v>19</v>
      </c>
      <c r="S260" s="143"/>
    </row>
    <row r="261" spans="1:19" s="58" customFormat="1" ht="15">
      <c r="A261" s="4">
        <v>237</v>
      </c>
      <c r="B261" s="39" t="s">
        <v>274</v>
      </c>
      <c r="C261" s="47">
        <v>15020</v>
      </c>
      <c r="D261" s="29" t="s">
        <v>136</v>
      </c>
      <c r="E261" s="30" t="s">
        <v>228</v>
      </c>
      <c r="F261" s="73"/>
      <c r="G261" s="28"/>
      <c r="H261" s="81"/>
      <c r="I261" s="10" t="s">
        <v>38</v>
      </c>
      <c r="J261" s="26">
        <v>2</v>
      </c>
      <c r="K261" s="26">
        <v>248</v>
      </c>
      <c r="L261" s="26"/>
      <c r="M261" s="28" t="s">
        <v>102</v>
      </c>
      <c r="N261" s="53">
        <v>31.99</v>
      </c>
      <c r="O261" s="114"/>
      <c r="P261" s="113">
        <v>2950</v>
      </c>
      <c r="Q261" s="5" t="s">
        <v>345</v>
      </c>
      <c r="R261" s="12" t="s">
        <v>19</v>
      </c>
      <c r="S261" s="143"/>
    </row>
    <row r="262" spans="1:19" s="58" customFormat="1" ht="15">
      <c r="A262" s="4">
        <v>238</v>
      </c>
      <c r="B262" s="39" t="s">
        <v>274</v>
      </c>
      <c r="C262" s="47">
        <v>15020</v>
      </c>
      <c r="D262" s="29" t="s">
        <v>136</v>
      </c>
      <c r="E262" s="30" t="s">
        <v>229</v>
      </c>
      <c r="F262" s="73"/>
      <c r="G262" s="28"/>
      <c r="H262" s="81"/>
      <c r="I262" s="10" t="s">
        <v>38</v>
      </c>
      <c r="J262" s="26">
        <v>2</v>
      </c>
      <c r="K262" s="26">
        <v>351</v>
      </c>
      <c r="L262" s="26"/>
      <c r="M262" s="28" t="s">
        <v>76</v>
      </c>
      <c r="N262" s="53">
        <v>48.55</v>
      </c>
      <c r="O262" s="114"/>
      <c r="P262" s="113">
        <v>7834</v>
      </c>
      <c r="Q262" s="5" t="s">
        <v>345</v>
      </c>
      <c r="R262" s="12" t="s">
        <v>19</v>
      </c>
      <c r="S262" s="143"/>
    </row>
    <row r="263" spans="1:19" s="58" customFormat="1" ht="15">
      <c r="A263" s="4">
        <v>239</v>
      </c>
      <c r="B263" s="39" t="s">
        <v>274</v>
      </c>
      <c r="C263" s="47">
        <v>15020</v>
      </c>
      <c r="D263" s="29" t="s">
        <v>136</v>
      </c>
      <c r="E263" s="30" t="s">
        <v>228</v>
      </c>
      <c r="F263" s="73"/>
      <c r="G263" s="28"/>
      <c r="H263" s="81"/>
      <c r="I263" s="10" t="s">
        <v>38</v>
      </c>
      <c r="J263" s="27">
        <v>1</v>
      </c>
      <c r="K263" s="27">
        <v>96</v>
      </c>
      <c r="L263" s="27"/>
      <c r="M263" s="11" t="s">
        <v>76</v>
      </c>
      <c r="N263" s="53">
        <v>3.04</v>
      </c>
      <c r="O263" s="114"/>
      <c r="P263" s="113">
        <v>1310</v>
      </c>
      <c r="Q263" s="5" t="s">
        <v>345</v>
      </c>
      <c r="R263" s="12" t="s">
        <v>19</v>
      </c>
      <c r="S263" s="172" t="s">
        <v>384</v>
      </c>
    </row>
    <row r="264" spans="1:19" s="58" customFormat="1" ht="15">
      <c r="A264" s="4">
        <v>240</v>
      </c>
      <c r="B264" s="39" t="s">
        <v>274</v>
      </c>
      <c r="C264" s="47">
        <v>15020</v>
      </c>
      <c r="D264" s="29" t="s">
        <v>136</v>
      </c>
      <c r="E264" s="30" t="s">
        <v>228</v>
      </c>
      <c r="F264" s="73"/>
      <c r="G264" s="28"/>
      <c r="H264" s="81"/>
      <c r="I264" s="10" t="s">
        <v>38</v>
      </c>
      <c r="J264" s="26">
        <v>1</v>
      </c>
      <c r="K264" s="26">
        <v>126</v>
      </c>
      <c r="L264" s="26"/>
      <c r="M264" s="11" t="s">
        <v>76</v>
      </c>
      <c r="N264" s="53">
        <v>12.18</v>
      </c>
      <c r="O264" s="114"/>
      <c r="P264" s="113">
        <v>1965</v>
      </c>
      <c r="Q264" s="5" t="s">
        <v>345</v>
      </c>
      <c r="R264" s="12" t="s">
        <v>19</v>
      </c>
      <c r="S264" s="166"/>
    </row>
    <row r="265" spans="1:19" s="58" customFormat="1" ht="15">
      <c r="A265" s="4">
        <v>241</v>
      </c>
      <c r="B265" s="39" t="s">
        <v>274</v>
      </c>
      <c r="C265" s="47">
        <v>15020</v>
      </c>
      <c r="D265" s="29" t="s">
        <v>136</v>
      </c>
      <c r="E265" s="30" t="s">
        <v>229</v>
      </c>
      <c r="F265" s="73"/>
      <c r="G265" s="28"/>
      <c r="H265" s="81"/>
      <c r="I265" s="10" t="s">
        <v>38</v>
      </c>
      <c r="J265" s="26">
        <v>1</v>
      </c>
      <c r="K265" s="26">
        <v>338</v>
      </c>
      <c r="L265" s="26"/>
      <c r="M265" s="11" t="s">
        <v>76</v>
      </c>
      <c r="N265" s="53">
        <v>1.51</v>
      </c>
      <c r="O265" s="114"/>
      <c r="P265" s="113">
        <v>244</v>
      </c>
      <c r="Q265" s="5" t="s">
        <v>345</v>
      </c>
      <c r="R265" s="12" t="s">
        <v>19</v>
      </c>
      <c r="S265" s="166"/>
    </row>
    <row r="266" spans="1:19" s="58" customFormat="1" ht="15">
      <c r="A266" s="4">
        <v>242</v>
      </c>
      <c r="B266" s="39" t="s">
        <v>274</v>
      </c>
      <c r="C266" s="47">
        <v>15020</v>
      </c>
      <c r="D266" s="29" t="s">
        <v>136</v>
      </c>
      <c r="E266" s="30" t="s">
        <v>229</v>
      </c>
      <c r="F266" s="73"/>
      <c r="G266" s="28"/>
      <c r="H266" s="81"/>
      <c r="I266" s="10" t="s">
        <v>38</v>
      </c>
      <c r="J266" s="26">
        <v>1</v>
      </c>
      <c r="K266" s="26">
        <v>350</v>
      </c>
      <c r="L266" s="26"/>
      <c r="M266" s="28" t="s">
        <v>107</v>
      </c>
      <c r="N266" s="53">
        <v>0.9</v>
      </c>
      <c r="O266" s="114"/>
      <c r="P266" s="113">
        <v>1024</v>
      </c>
      <c r="Q266" s="5" t="s">
        <v>345</v>
      </c>
      <c r="R266" s="12" t="s">
        <v>19</v>
      </c>
      <c r="S266" s="166"/>
    </row>
    <row r="267" spans="1:19" s="58" customFormat="1" ht="15">
      <c r="A267" s="4">
        <v>243</v>
      </c>
      <c r="B267" s="39" t="s">
        <v>274</v>
      </c>
      <c r="C267" s="47">
        <v>15020</v>
      </c>
      <c r="D267" s="29" t="s">
        <v>136</v>
      </c>
      <c r="E267" s="30" t="s">
        <v>229</v>
      </c>
      <c r="F267" s="73"/>
      <c r="G267" s="28"/>
      <c r="H267" s="81"/>
      <c r="I267" s="10" t="s">
        <v>38</v>
      </c>
      <c r="J267" s="26">
        <v>1</v>
      </c>
      <c r="K267" s="26">
        <v>357</v>
      </c>
      <c r="L267" s="26"/>
      <c r="M267" s="28" t="s">
        <v>107</v>
      </c>
      <c r="N267" s="53">
        <v>0.87</v>
      </c>
      <c r="O267" s="114"/>
      <c r="P267" s="113">
        <v>986</v>
      </c>
      <c r="Q267" s="5" t="s">
        <v>345</v>
      </c>
      <c r="R267" s="12" t="s">
        <v>19</v>
      </c>
      <c r="S267" s="166"/>
    </row>
    <row r="268" spans="1:19" s="58" customFormat="1" ht="15">
      <c r="A268" s="4">
        <v>244</v>
      </c>
      <c r="B268" s="39" t="s">
        <v>274</v>
      </c>
      <c r="C268" s="47">
        <v>15020</v>
      </c>
      <c r="D268" s="29" t="s">
        <v>136</v>
      </c>
      <c r="E268" s="30" t="s">
        <v>229</v>
      </c>
      <c r="F268" s="73"/>
      <c r="G268" s="28"/>
      <c r="H268" s="81"/>
      <c r="I268" s="10" t="s">
        <v>38</v>
      </c>
      <c r="J268" s="26">
        <v>1</v>
      </c>
      <c r="K268" s="26">
        <v>360</v>
      </c>
      <c r="L268" s="26"/>
      <c r="M268" s="28" t="s">
        <v>107</v>
      </c>
      <c r="N268" s="53">
        <v>0.44</v>
      </c>
      <c r="O268" s="114"/>
      <c r="P268" s="113">
        <v>504</v>
      </c>
      <c r="Q268" s="5" t="s">
        <v>345</v>
      </c>
      <c r="R268" s="12" t="s">
        <v>19</v>
      </c>
      <c r="S268" s="166"/>
    </row>
    <row r="269" spans="1:19" s="58" customFormat="1" ht="15">
      <c r="A269" s="4">
        <v>245</v>
      </c>
      <c r="B269" s="39" t="s">
        <v>274</v>
      </c>
      <c r="C269" s="47">
        <v>15020</v>
      </c>
      <c r="D269" s="29" t="s">
        <v>136</v>
      </c>
      <c r="E269" s="30" t="s">
        <v>229</v>
      </c>
      <c r="F269" s="73"/>
      <c r="G269" s="28"/>
      <c r="H269" s="81"/>
      <c r="I269" s="10" t="s">
        <v>38</v>
      </c>
      <c r="J269" s="26">
        <v>1</v>
      </c>
      <c r="K269" s="26">
        <v>386</v>
      </c>
      <c r="L269" s="26"/>
      <c r="M269" s="28" t="s">
        <v>107</v>
      </c>
      <c r="N269" s="53">
        <v>5.65</v>
      </c>
      <c r="O269" s="114"/>
      <c r="P269" s="113">
        <v>6440</v>
      </c>
      <c r="Q269" s="5" t="s">
        <v>345</v>
      </c>
      <c r="R269" s="12" t="s">
        <v>19</v>
      </c>
      <c r="S269" s="166"/>
    </row>
    <row r="270" spans="1:19" s="58" customFormat="1" ht="15">
      <c r="A270" s="4">
        <v>246</v>
      </c>
      <c r="B270" s="39" t="s">
        <v>274</v>
      </c>
      <c r="C270" s="47">
        <v>15020</v>
      </c>
      <c r="D270" s="29" t="s">
        <v>136</v>
      </c>
      <c r="E270" s="30" t="s">
        <v>229</v>
      </c>
      <c r="F270" s="73"/>
      <c r="G270" s="28"/>
      <c r="H270" s="81"/>
      <c r="I270" s="10" t="s">
        <v>38</v>
      </c>
      <c r="J270" s="26">
        <v>1</v>
      </c>
      <c r="K270" s="26">
        <v>494</v>
      </c>
      <c r="L270" s="26"/>
      <c r="M270" s="28" t="s">
        <v>107</v>
      </c>
      <c r="N270" s="53">
        <v>3.59</v>
      </c>
      <c r="O270" s="114"/>
      <c r="P270" s="113">
        <v>2780</v>
      </c>
      <c r="Q270" s="5" t="s">
        <v>345</v>
      </c>
      <c r="R270" s="12" t="s">
        <v>19</v>
      </c>
      <c r="S270" s="166"/>
    </row>
    <row r="271" spans="1:19" s="58" customFormat="1" ht="15">
      <c r="A271" s="4">
        <v>247</v>
      </c>
      <c r="B271" s="39" t="s">
        <v>274</v>
      </c>
      <c r="C271" s="47">
        <v>15020</v>
      </c>
      <c r="D271" s="29" t="s">
        <v>136</v>
      </c>
      <c r="E271" s="30" t="s">
        <v>229</v>
      </c>
      <c r="F271" s="73"/>
      <c r="G271" s="28"/>
      <c r="H271" s="81"/>
      <c r="I271" s="10" t="s">
        <v>38</v>
      </c>
      <c r="J271" s="26">
        <v>1</v>
      </c>
      <c r="K271" s="26">
        <v>495</v>
      </c>
      <c r="L271" s="26"/>
      <c r="M271" s="28" t="s">
        <v>107</v>
      </c>
      <c r="N271" s="53">
        <v>0.83</v>
      </c>
      <c r="O271" s="114"/>
      <c r="P271" s="113">
        <v>947</v>
      </c>
      <c r="Q271" s="5" t="s">
        <v>345</v>
      </c>
      <c r="R271" s="12" t="s">
        <v>19</v>
      </c>
      <c r="S271" s="166"/>
    </row>
    <row r="272" spans="1:19" s="58" customFormat="1" ht="15">
      <c r="A272" s="4">
        <v>248</v>
      </c>
      <c r="B272" s="39" t="s">
        <v>274</v>
      </c>
      <c r="C272" s="47">
        <v>15020</v>
      </c>
      <c r="D272" s="29" t="s">
        <v>136</v>
      </c>
      <c r="E272" s="30" t="s">
        <v>228</v>
      </c>
      <c r="F272" s="73"/>
      <c r="G272" s="28"/>
      <c r="H272" s="81"/>
      <c r="I272" s="10" t="s">
        <v>38</v>
      </c>
      <c r="J272" s="26">
        <v>2</v>
      </c>
      <c r="K272" s="26">
        <v>95</v>
      </c>
      <c r="L272" s="26"/>
      <c r="M272" s="11" t="s">
        <v>76</v>
      </c>
      <c r="N272" s="53">
        <v>2.83</v>
      </c>
      <c r="O272" s="114"/>
      <c r="P272" s="113">
        <v>456</v>
      </c>
      <c r="Q272" s="5" t="s">
        <v>345</v>
      </c>
      <c r="R272" s="12" t="s">
        <v>19</v>
      </c>
      <c r="S272" s="167"/>
    </row>
    <row r="273" spans="1:19" s="58" customFormat="1" ht="15">
      <c r="A273" s="4">
        <v>249</v>
      </c>
      <c r="B273" s="39" t="s">
        <v>275</v>
      </c>
      <c r="C273" s="49">
        <v>13039</v>
      </c>
      <c r="D273" s="26" t="s">
        <v>255</v>
      </c>
      <c r="E273" s="27" t="s">
        <v>253</v>
      </c>
      <c r="F273" s="73" t="s">
        <v>28</v>
      </c>
      <c r="G273" s="82" t="s">
        <v>273</v>
      </c>
      <c r="H273" s="83" t="s">
        <v>272</v>
      </c>
      <c r="I273" s="19" t="s">
        <v>17</v>
      </c>
      <c r="J273" s="27">
        <v>31</v>
      </c>
      <c r="K273" s="41" t="s">
        <v>112</v>
      </c>
      <c r="L273" s="27"/>
      <c r="M273" s="23" t="s">
        <v>50</v>
      </c>
      <c r="N273" s="52">
        <v>0</v>
      </c>
      <c r="O273" s="112">
        <v>70</v>
      </c>
      <c r="P273" s="113">
        <v>80</v>
      </c>
      <c r="Q273" s="5" t="s">
        <v>254</v>
      </c>
      <c r="R273" s="12" t="s">
        <v>22</v>
      </c>
      <c r="S273" s="127"/>
    </row>
    <row r="274" spans="1:19" s="58" customFormat="1" ht="30">
      <c r="A274" s="17">
        <v>250</v>
      </c>
      <c r="B274" s="50" t="s">
        <v>274</v>
      </c>
      <c r="C274" s="19">
        <v>15067</v>
      </c>
      <c r="D274" s="35" t="s">
        <v>147</v>
      </c>
      <c r="E274" s="18" t="s">
        <v>148</v>
      </c>
      <c r="F274" s="76" t="s">
        <v>149</v>
      </c>
      <c r="G274" s="23" t="s">
        <v>273</v>
      </c>
      <c r="H274" s="189" t="s">
        <v>279</v>
      </c>
      <c r="I274" s="19" t="s">
        <v>17</v>
      </c>
      <c r="J274" s="18">
        <v>40</v>
      </c>
      <c r="K274" s="18">
        <v>389</v>
      </c>
      <c r="L274" s="18">
        <v>4</v>
      </c>
      <c r="M274" s="23" t="s">
        <v>21</v>
      </c>
      <c r="N274" s="54">
        <v>57313.12</v>
      </c>
      <c r="O274" s="232">
        <v>35945</v>
      </c>
      <c r="P274" s="215">
        <v>13251</v>
      </c>
      <c r="Q274" s="16" t="s">
        <v>295</v>
      </c>
      <c r="R274" s="57" t="s">
        <v>22</v>
      </c>
      <c r="S274" s="156"/>
    </row>
    <row r="275" spans="1:19" s="58" customFormat="1" ht="30">
      <c r="A275" s="17"/>
      <c r="B275" s="50" t="s">
        <v>274</v>
      </c>
      <c r="C275" s="19">
        <v>15067</v>
      </c>
      <c r="D275" s="35" t="s">
        <v>147</v>
      </c>
      <c r="E275" s="18" t="s">
        <v>257</v>
      </c>
      <c r="F275" s="76" t="s">
        <v>28</v>
      </c>
      <c r="G275" s="23"/>
      <c r="H275" s="214"/>
      <c r="I275" s="19" t="s">
        <v>17</v>
      </c>
      <c r="J275" s="18">
        <v>40</v>
      </c>
      <c r="K275" s="18">
        <v>389</v>
      </c>
      <c r="L275" s="18">
        <v>2</v>
      </c>
      <c r="M275" s="94" t="s">
        <v>29</v>
      </c>
      <c r="N275" s="54">
        <v>103.29</v>
      </c>
      <c r="O275" s="247"/>
      <c r="P275" s="215"/>
      <c r="Q275" s="16" t="s">
        <v>296</v>
      </c>
      <c r="R275" s="57" t="s">
        <v>22</v>
      </c>
      <c r="S275" s="162"/>
    </row>
    <row r="276" spans="1:19" s="58" customFormat="1" ht="15">
      <c r="A276" s="17">
        <v>251</v>
      </c>
      <c r="B276" s="50" t="s">
        <v>274</v>
      </c>
      <c r="C276" s="19">
        <v>15067</v>
      </c>
      <c r="D276" s="35" t="s">
        <v>147</v>
      </c>
      <c r="E276" s="18" t="s">
        <v>248</v>
      </c>
      <c r="F276" s="76" t="s">
        <v>28</v>
      </c>
      <c r="G276" s="168" t="s">
        <v>273</v>
      </c>
      <c r="H276" s="189" t="s">
        <v>279</v>
      </c>
      <c r="I276" s="19" t="s">
        <v>17</v>
      </c>
      <c r="J276" s="18">
        <v>40</v>
      </c>
      <c r="K276" s="18">
        <v>9</v>
      </c>
      <c r="L276" s="18">
        <v>1</v>
      </c>
      <c r="M276" s="151" t="s">
        <v>94</v>
      </c>
      <c r="N276" s="152">
        <v>9156</v>
      </c>
      <c r="O276" s="232">
        <v>2177</v>
      </c>
      <c r="P276" s="215">
        <v>2528</v>
      </c>
      <c r="Q276" s="16" t="s">
        <v>298</v>
      </c>
      <c r="R276" s="57" t="s">
        <v>22</v>
      </c>
      <c r="S276" s="156"/>
    </row>
    <row r="277" spans="1:19" s="58" customFormat="1" ht="15">
      <c r="A277" s="17">
        <v>252</v>
      </c>
      <c r="B277" s="50" t="s">
        <v>274</v>
      </c>
      <c r="C277" s="19">
        <v>15067</v>
      </c>
      <c r="D277" s="35" t="s">
        <v>147</v>
      </c>
      <c r="E277" s="18" t="s">
        <v>248</v>
      </c>
      <c r="F277" s="76" t="s">
        <v>28</v>
      </c>
      <c r="G277" s="168"/>
      <c r="H277" s="214"/>
      <c r="I277" s="19" t="s">
        <v>17</v>
      </c>
      <c r="J277" s="18">
        <v>40</v>
      </c>
      <c r="K277" s="18">
        <v>9</v>
      </c>
      <c r="L277" s="18">
        <v>2</v>
      </c>
      <c r="M277" s="88" t="s">
        <v>80</v>
      </c>
      <c r="N277" s="54">
        <v>537.11</v>
      </c>
      <c r="O277" s="247"/>
      <c r="P277" s="215"/>
      <c r="Q277" s="16" t="s">
        <v>282</v>
      </c>
      <c r="R277" s="57" t="s">
        <v>22</v>
      </c>
      <c r="S277" s="162"/>
    </row>
    <row r="278" spans="1:19" s="58" customFormat="1" ht="15">
      <c r="A278" s="4">
        <v>253</v>
      </c>
      <c r="B278" s="39" t="s">
        <v>274</v>
      </c>
      <c r="C278" s="10">
        <v>15067</v>
      </c>
      <c r="D278" s="33" t="s">
        <v>147</v>
      </c>
      <c r="E278" s="8" t="s">
        <v>249</v>
      </c>
      <c r="F278" s="77">
        <v>1</v>
      </c>
      <c r="G278" s="11" t="s">
        <v>278</v>
      </c>
      <c r="H278" s="80" t="s">
        <v>271</v>
      </c>
      <c r="I278" s="10" t="s">
        <v>17</v>
      </c>
      <c r="J278" s="8">
        <v>32</v>
      </c>
      <c r="K278" s="8">
        <v>1019</v>
      </c>
      <c r="L278" s="8">
        <v>7</v>
      </c>
      <c r="M278" s="11" t="s">
        <v>44</v>
      </c>
      <c r="N278" s="51">
        <v>464.81</v>
      </c>
      <c r="O278" s="109">
        <v>232</v>
      </c>
      <c r="P278" s="110"/>
      <c r="Q278" s="5" t="s">
        <v>297</v>
      </c>
      <c r="R278" s="12" t="s">
        <v>22</v>
      </c>
      <c r="S278" s="127"/>
    </row>
    <row r="279" spans="1:19" s="58" customFormat="1" ht="15">
      <c r="A279" s="17">
        <v>254</v>
      </c>
      <c r="B279" s="50" t="s">
        <v>274</v>
      </c>
      <c r="C279" s="19">
        <v>15067</v>
      </c>
      <c r="D279" s="35" t="s">
        <v>147</v>
      </c>
      <c r="E279" s="18" t="s">
        <v>250</v>
      </c>
      <c r="F279" s="76" t="s">
        <v>150</v>
      </c>
      <c r="G279" s="23" t="s">
        <v>273</v>
      </c>
      <c r="H279" s="200" t="s">
        <v>279</v>
      </c>
      <c r="I279" s="19" t="s">
        <v>17</v>
      </c>
      <c r="J279" s="18">
        <v>29</v>
      </c>
      <c r="K279" s="18">
        <v>498</v>
      </c>
      <c r="L279" s="18"/>
      <c r="M279" s="23" t="s">
        <v>21</v>
      </c>
      <c r="N279" s="54">
        <v>4294.36</v>
      </c>
      <c r="O279" s="111">
        <v>2360</v>
      </c>
      <c r="P279" s="104">
        <v>1010</v>
      </c>
      <c r="Q279" s="16" t="s">
        <v>292</v>
      </c>
      <c r="R279" s="57" t="s">
        <v>22</v>
      </c>
      <c r="S279" s="125"/>
    </row>
    <row r="280" spans="1:19" s="58" customFormat="1" ht="30">
      <c r="A280" s="4">
        <v>282</v>
      </c>
      <c r="B280" s="39" t="s">
        <v>274</v>
      </c>
      <c r="C280" s="10">
        <v>15067</v>
      </c>
      <c r="D280" s="33" t="s">
        <v>147</v>
      </c>
      <c r="E280" s="8" t="s">
        <v>27</v>
      </c>
      <c r="F280" s="77"/>
      <c r="G280" s="11"/>
      <c r="H280" s="227"/>
      <c r="I280" s="10" t="s">
        <v>38</v>
      </c>
      <c r="J280" s="8">
        <v>29</v>
      </c>
      <c r="K280" s="8">
        <v>503</v>
      </c>
      <c r="L280" s="8"/>
      <c r="M280" s="11" t="s">
        <v>76</v>
      </c>
      <c r="N280" s="51">
        <v>6.03</v>
      </c>
      <c r="O280" s="109"/>
      <c r="P280" s="104">
        <v>730</v>
      </c>
      <c r="Q280" s="16" t="s">
        <v>334</v>
      </c>
      <c r="R280" s="12" t="s">
        <v>22</v>
      </c>
      <c r="S280" s="127"/>
    </row>
    <row r="281" spans="1:19" s="58" customFormat="1" ht="15">
      <c r="A281" s="4">
        <v>258</v>
      </c>
      <c r="B281" s="39" t="s">
        <v>274</v>
      </c>
      <c r="C281" s="10">
        <v>15067</v>
      </c>
      <c r="D281" s="33" t="s">
        <v>147</v>
      </c>
      <c r="E281" s="8" t="s">
        <v>224</v>
      </c>
      <c r="F281" s="77" t="s">
        <v>28</v>
      </c>
      <c r="G281" s="199" t="s">
        <v>273</v>
      </c>
      <c r="H281" s="200" t="s">
        <v>279</v>
      </c>
      <c r="I281" s="10" t="s">
        <v>17</v>
      </c>
      <c r="J281" s="8">
        <v>40</v>
      </c>
      <c r="K281" s="8">
        <v>121</v>
      </c>
      <c r="L281" s="8">
        <v>1</v>
      </c>
      <c r="M281" s="11" t="s">
        <v>202</v>
      </c>
      <c r="N281" s="51">
        <v>134.8</v>
      </c>
      <c r="O281" s="229">
        <v>750</v>
      </c>
      <c r="P281" s="231"/>
      <c r="Q281" s="16" t="s">
        <v>223</v>
      </c>
      <c r="R281" s="12" t="s">
        <v>22</v>
      </c>
      <c r="S281" s="163"/>
    </row>
    <row r="282" spans="1:19" s="58" customFormat="1" ht="15">
      <c r="A282" s="4">
        <v>259</v>
      </c>
      <c r="B282" s="39" t="s">
        <v>274</v>
      </c>
      <c r="C282" s="10">
        <v>15067</v>
      </c>
      <c r="D282" s="33" t="s">
        <v>147</v>
      </c>
      <c r="E282" s="8" t="s">
        <v>224</v>
      </c>
      <c r="F282" s="77" t="s">
        <v>28</v>
      </c>
      <c r="G282" s="199"/>
      <c r="H282" s="228"/>
      <c r="I282" s="10" t="s">
        <v>17</v>
      </c>
      <c r="J282" s="8">
        <v>40</v>
      </c>
      <c r="K282" s="8">
        <v>121</v>
      </c>
      <c r="L282" s="8">
        <v>2</v>
      </c>
      <c r="M282" s="11" t="s">
        <v>202</v>
      </c>
      <c r="N282" s="51">
        <v>29.95</v>
      </c>
      <c r="O282" s="240"/>
      <c r="P282" s="231"/>
      <c r="Q282" s="174" t="s">
        <v>299</v>
      </c>
      <c r="R282" s="12" t="s">
        <v>22</v>
      </c>
      <c r="S282" s="164"/>
    </row>
    <row r="283" spans="1:19" s="58" customFormat="1" ht="15">
      <c r="A283" s="4">
        <v>260</v>
      </c>
      <c r="B283" s="39" t="s">
        <v>274</v>
      </c>
      <c r="C283" s="10">
        <v>15067</v>
      </c>
      <c r="D283" s="33" t="s">
        <v>147</v>
      </c>
      <c r="E283" s="8" t="s">
        <v>224</v>
      </c>
      <c r="F283" s="77">
        <v>1</v>
      </c>
      <c r="G283" s="199"/>
      <c r="H283" s="228"/>
      <c r="I283" s="10" t="s">
        <v>17</v>
      </c>
      <c r="J283" s="8">
        <v>40</v>
      </c>
      <c r="K283" s="8">
        <v>121</v>
      </c>
      <c r="L283" s="8">
        <v>3</v>
      </c>
      <c r="M283" s="11" t="s">
        <v>202</v>
      </c>
      <c r="N283" s="51">
        <v>44.93</v>
      </c>
      <c r="O283" s="240"/>
      <c r="P283" s="231"/>
      <c r="Q283" s="179"/>
      <c r="R283" s="12" t="s">
        <v>22</v>
      </c>
      <c r="S283" s="164"/>
    </row>
    <row r="284" spans="1:19" s="58" customFormat="1" ht="15">
      <c r="A284" s="4">
        <v>261</v>
      </c>
      <c r="B284" s="39" t="s">
        <v>274</v>
      </c>
      <c r="C284" s="10">
        <v>15067</v>
      </c>
      <c r="D284" s="33" t="s">
        <v>147</v>
      </c>
      <c r="E284" s="8" t="s">
        <v>224</v>
      </c>
      <c r="F284" s="77">
        <v>2</v>
      </c>
      <c r="G284" s="199"/>
      <c r="H284" s="228"/>
      <c r="I284" s="10" t="s">
        <v>17</v>
      </c>
      <c r="J284" s="8">
        <v>40</v>
      </c>
      <c r="K284" s="8">
        <v>121</v>
      </c>
      <c r="L284" s="8">
        <v>4</v>
      </c>
      <c r="M284" s="11" t="s">
        <v>202</v>
      </c>
      <c r="N284" s="51">
        <v>59.9</v>
      </c>
      <c r="O284" s="240"/>
      <c r="P284" s="231"/>
      <c r="Q284" s="179"/>
      <c r="R284" s="12" t="s">
        <v>22</v>
      </c>
      <c r="S284" s="164"/>
    </row>
    <row r="285" spans="1:19" s="58" customFormat="1" ht="15">
      <c r="A285" s="4">
        <v>262</v>
      </c>
      <c r="B285" s="39" t="s">
        <v>274</v>
      </c>
      <c r="C285" s="10">
        <v>15067</v>
      </c>
      <c r="D285" s="33" t="s">
        <v>147</v>
      </c>
      <c r="E285" s="8" t="s">
        <v>224</v>
      </c>
      <c r="F285" s="77">
        <v>2</v>
      </c>
      <c r="G285" s="199"/>
      <c r="H285" s="228"/>
      <c r="I285" s="10" t="s">
        <v>17</v>
      </c>
      <c r="J285" s="8">
        <v>40</v>
      </c>
      <c r="K285" s="8">
        <v>121</v>
      </c>
      <c r="L285" s="8">
        <v>5</v>
      </c>
      <c r="M285" s="11" t="s">
        <v>202</v>
      </c>
      <c r="N285" s="51">
        <v>29.95</v>
      </c>
      <c r="O285" s="240"/>
      <c r="P285" s="231"/>
      <c r="Q285" s="180"/>
      <c r="R285" s="12" t="s">
        <v>22</v>
      </c>
      <c r="S285" s="164"/>
    </row>
    <row r="286" spans="1:19" s="58" customFormat="1" ht="15">
      <c r="A286" s="4">
        <v>263</v>
      </c>
      <c r="B286" s="39" t="s">
        <v>274</v>
      </c>
      <c r="C286" s="10">
        <v>15067</v>
      </c>
      <c r="D286" s="33" t="s">
        <v>147</v>
      </c>
      <c r="E286" s="8" t="s">
        <v>224</v>
      </c>
      <c r="F286" s="77" t="s">
        <v>28</v>
      </c>
      <c r="G286" s="199"/>
      <c r="H286" s="228"/>
      <c r="I286" s="10" t="s">
        <v>17</v>
      </c>
      <c r="J286" s="8">
        <v>40</v>
      </c>
      <c r="K286" s="8">
        <v>122</v>
      </c>
      <c r="L286" s="8">
        <v>2</v>
      </c>
      <c r="M286" s="11" t="s">
        <v>203</v>
      </c>
      <c r="N286" s="51">
        <v>68.17</v>
      </c>
      <c r="O286" s="240"/>
      <c r="P286" s="231"/>
      <c r="Q286" s="5" t="s">
        <v>326</v>
      </c>
      <c r="R286" s="12" t="s">
        <v>22</v>
      </c>
      <c r="S286" s="164"/>
    </row>
    <row r="287" spans="1:19" s="58" customFormat="1" ht="15">
      <c r="A287" s="4">
        <v>264</v>
      </c>
      <c r="B287" s="39" t="s">
        <v>274</v>
      </c>
      <c r="C287" s="10">
        <v>15067</v>
      </c>
      <c r="D287" s="33" t="s">
        <v>147</v>
      </c>
      <c r="E287" s="8" t="s">
        <v>224</v>
      </c>
      <c r="F287" s="77" t="s">
        <v>28</v>
      </c>
      <c r="G287" s="199"/>
      <c r="H287" s="228"/>
      <c r="I287" s="10" t="s">
        <v>17</v>
      </c>
      <c r="J287" s="8">
        <v>40</v>
      </c>
      <c r="K287" s="8">
        <v>120</v>
      </c>
      <c r="L287" s="8">
        <v>4</v>
      </c>
      <c r="M287" s="11" t="s">
        <v>44</v>
      </c>
      <c r="N287" s="51">
        <v>37.7</v>
      </c>
      <c r="O287" s="240"/>
      <c r="P287" s="231"/>
      <c r="Q287" s="174" t="s">
        <v>299</v>
      </c>
      <c r="R287" s="12" t="s">
        <v>22</v>
      </c>
      <c r="S287" s="164"/>
    </row>
    <row r="288" spans="1:19" s="58" customFormat="1" ht="15">
      <c r="A288" s="4">
        <v>265</v>
      </c>
      <c r="B288" s="39" t="s">
        <v>274</v>
      </c>
      <c r="C288" s="10">
        <v>15067</v>
      </c>
      <c r="D288" s="33" t="s">
        <v>147</v>
      </c>
      <c r="E288" s="8" t="s">
        <v>224</v>
      </c>
      <c r="F288" s="77" t="s">
        <v>28</v>
      </c>
      <c r="G288" s="199"/>
      <c r="H288" s="228"/>
      <c r="I288" s="10" t="s">
        <v>17</v>
      </c>
      <c r="J288" s="8">
        <v>40</v>
      </c>
      <c r="K288" s="8">
        <v>120</v>
      </c>
      <c r="L288" s="8">
        <v>5</v>
      </c>
      <c r="M288" s="199" t="s">
        <v>44</v>
      </c>
      <c r="N288" s="238">
        <v>113.1</v>
      </c>
      <c r="O288" s="240"/>
      <c r="P288" s="231"/>
      <c r="Q288" s="179"/>
      <c r="R288" s="12" t="s">
        <v>22</v>
      </c>
      <c r="S288" s="164"/>
    </row>
    <row r="289" spans="1:19" s="58" customFormat="1" ht="33" customHeight="1">
      <c r="A289" s="4">
        <v>266</v>
      </c>
      <c r="B289" s="39" t="s">
        <v>274</v>
      </c>
      <c r="C289" s="10">
        <v>15067</v>
      </c>
      <c r="D289" s="33" t="s">
        <v>147</v>
      </c>
      <c r="E289" s="8" t="s">
        <v>224</v>
      </c>
      <c r="F289" s="77" t="s">
        <v>28</v>
      </c>
      <c r="G289" s="199"/>
      <c r="H289" s="228"/>
      <c r="I289" s="10" t="s">
        <v>17</v>
      </c>
      <c r="J289" s="8">
        <v>40</v>
      </c>
      <c r="K289" s="8">
        <v>122</v>
      </c>
      <c r="L289" s="8">
        <v>1</v>
      </c>
      <c r="M289" s="199"/>
      <c r="N289" s="239"/>
      <c r="O289" s="240"/>
      <c r="P289" s="231"/>
      <c r="Q289" s="179"/>
      <c r="R289" s="123" t="s">
        <v>22</v>
      </c>
      <c r="S289" s="164"/>
    </row>
    <row r="290" spans="1:19" s="58" customFormat="1" ht="15">
      <c r="A290" s="4">
        <v>267</v>
      </c>
      <c r="B290" s="39" t="s">
        <v>274</v>
      </c>
      <c r="C290" s="10">
        <v>15067</v>
      </c>
      <c r="D290" s="33" t="s">
        <v>147</v>
      </c>
      <c r="E290" s="8" t="s">
        <v>224</v>
      </c>
      <c r="F290" s="77">
        <v>1</v>
      </c>
      <c r="G290" s="199"/>
      <c r="H290" s="228"/>
      <c r="I290" s="10" t="s">
        <v>17</v>
      </c>
      <c r="J290" s="8">
        <v>40</v>
      </c>
      <c r="K290" s="8">
        <v>120</v>
      </c>
      <c r="L290" s="8">
        <v>6</v>
      </c>
      <c r="M290" s="11" t="s">
        <v>44</v>
      </c>
      <c r="N290" s="51">
        <v>37.7</v>
      </c>
      <c r="O290" s="240"/>
      <c r="P290" s="231"/>
      <c r="Q290" s="180"/>
      <c r="R290" s="12" t="s">
        <v>22</v>
      </c>
      <c r="S290" s="164"/>
    </row>
    <row r="291" spans="1:19" s="58" customFormat="1" ht="15">
      <c r="A291" s="4">
        <v>268</v>
      </c>
      <c r="B291" s="39" t="s">
        <v>274</v>
      </c>
      <c r="C291" s="10">
        <v>15067</v>
      </c>
      <c r="D291" s="33" t="s">
        <v>147</v>
      </c>
      <c r="E291" s="8" t="s">
        <v>224</v>
      </c>
      <c r="F291" s="77"/>
      <c r="G291" s="199"/>
      <c r="H291" s="228"/>
      <c r="I291" s="10" t="s">
        <v>17</v>
      </c>
      <c r="J291" s="8">
        <v>40</v>
      </c>
      <c r="K291" s="8">
        <v>123</v>
      </c>
      <c r="L291" s="8">
        <v>3</v>
      </c>
      <c r="M291" s="42" t="s">
        <v>252</v>
      </c>
      <c r="N291" s="54">
        <v>0</v>
      </c>
      <c r="O291" s="240"/>
      <c r="P291" s="231"/>
      <c r="Q291" s="5" t="s">
        <v>204</v>
      </c>
      <c r="R291" s="12" t="s">
        <v>22</v>
      </c>
      <c r="S291" s="164"/>
    </row>
    <row r="292" spans="1:19" s="58" customFormat="1" ht="15">
      <c r="A292" s="4">
        <v>269</v>
      </c>
      <c r="B292" s="39" t="s">
        <v>274</v>
      </c>
      <c r="C292" s="10">
        <v>15067</v>
      </c>
      <c r="D292" s="33" t="s">
        <v>147</v>
      </c>
      <c r="E292" s="8" t="s">
        <v>224</v>
      </c>
      <c r="F292" s="77"/>
      <c r="G292" s="199"/>
      <c r="H292" s="228"/>
      <c r="I292" s="10" t="s">
        <v>38</v>
      </c>
      <c r="J292" s="8">
        <v>40</v>
      </c>
      <c r="K292" s="8">
        <v>19</v>
      </c>
      <c r="L292" s="8"/>
      <c r="M292" s="11" t="s">
        <v>211</v>
      </c>
      <c r="N292" s="54">
        <v>0</v>
      </c>
      <c r="O292" s="240"/>
      <c r="P292" s="231"/>
      <c r="Q292" s="16" t="s">
        <v>326</v>
      </c>
      <c r="R292" s="12" t="s">
        <v>22</v>
      </c>
      <c r="S292" s="164"/>
    </row>
    <row r="293" spans="1:19" s="58" customFormat="1" ht="15">
      <c r="A293" s="4">
        <v>270</v>
      </c>
      <c r="B293" s="39" t="s">
        <v>274</v>
      </c>
      <c r="C293" s="10">
        <v>15067</v>
      </c>
      <c r="D293" s="33" t="s">
        <v>147</v>
      </c>
      <c r="E293" s="8" t="s">
        <v>224</v>
      </c>
      <c r="F293" s="77"/>
      <c r="G293" s="199"/>
      <c r="H293" s="228"/>
      <c r="I293" s="10" t="s">
        <v>38</v>
      </c>
      <c r="J293" s="8">
        <v>40</v>
      </c>
      <c r="K293" s="8">
        <v>241</v>
      </c>
      <c r="L293" s="8"/>
      <c r="M293" s="11" t="s">
        <v>211</v>
      </c>
      <c r="N293" s="54">
        <v>0</v>
      </c>
      <c r="O293" s="240"/>
      <c r="P293" s="231"/>
      <c r="Q293" s="16" t="s">
        <v>326</v>
      </c>
      <c r="R293" s="12" t="s">
        <v>22</v>
      </c>
      <c r="S293" s="164"/>
    </row>
    <row r="294" spans="1:20" s="58" customFormat="1" ht="15">
      <c r="A294" s="4">
        <v>271</v>
      </c>
      <c r="B294" s="39" t="s">
        <v>274</v>
      </c>
      <c r="C294" s="10">
        <v>15067</v>
      </c>
      <c r="D294" s="33" t="s">
        <v>147</v>
      </c>
      <c r="E294" s="8" t="s">
        <v>224</v>
      </c>
      <c r="F294" s="77"/>
      <c r="G294" s="199"/>
      <c r="H294" s="228"/>
      <c r="I294" s="10" t="s">
        <v>38</v>
      </c>
      <c r="J294" s="8">
        <v>40</v>
      </c>
      <c r="K294" s="8">
        <v>242</v>
      </c>
      <c r="L294" s="8"/>
      <c r="M294" s="11" t="s">
        <v>211</v>
      </c>
      <c r="N294" s="54">
        <v>0</v>
      </c>
      <c r="O294" s="240"/>
      <c r="P294" s="231"/>
      <c r="Q294" s="16" t="s">
        <v>326</v>
      </c>
      <c r="R294" s="12" t="s">
        <v>22</v>
      </c>
      <c r="S294" s="164"/>
      <c r="T294" s="66"/>
    </row>
    <row r="295" spans="1:19" s="58" customFormat="1" ht="15">
      <c r="A295" s="4">
        <v>272</v>
      </c>
      <c r="B295" s="39" t="s">
        <v>274</v>
      </c>
      <c r="C295" s="10">
        <v>15067</v>
      </c>
      <c r="D295" s="33" t="s">
        <v>147</v>
      </c>
      <c r="E295" s="8" t="s">
        <v>225</v>
      </c>
      <c r="F295" s="77" t="s">
        <v>28</v>
      </c>
      <c r="G295" s="199"/>
      <c r="H295" s="228"/>
      <c r="I295" s="10" t="s">
        <v>17</v>
      </c>
      <c r="J295" s="8">
        <v>40</v>
      </c>
      <c r="K295" s="8">
        <v>120</v>
      </c>
      <c r="L295" s="8">
        <v>7</v>
      </c>
      <c r="M295" s="11" t="s">
        <v>32</v>
      </c>
      <c r="N295" s="51">
        <v>63</v>
      </c>
      <c r="O295" s="240"/>
      <c r="P295" s="231"/>
      <c r="Q295" s="174" t="s">
        <v>299</v>
      </c>
      <c r="R295" s="12" t="s">
        <v>22</v>
      </c>
      <c r="S295" s="164"/>
    </row>
    <row r="296" spans="1:19" s="58" customFormat="1" ht="15">
      <c r="A296" s="4">
        <v>273</v>
      </c>
      <c r="B296" s="39" t="s">
        <v>274</v>
      </c>
      <c r="C296" s="10">
        <v>15067</v>
      </c>
      <c r="D296" s="33" t="s">
        <v>147</v>
      </c>
      <c r="E296" s="8" t="s">
        <v>225</v>
      </c>
      <c r="F296" s="77" t="s">
        <v>65</v>
      </c>
      <c r="G296" s="199"/>
      <c r="H296" s="228"/>
      <c r="I296" s="10" t="s">
        <v>17</v>
      </c>
      <c r="J296" s="8">
        <v>40</v>
      </c>
      <c r="K296" s="8">
        <v>120</v>
      </c>
      <c r="L296" s="8">
        <v>8</v>
      </c>
      <c r="M296" s="11" t="s">
        <v>80</v>
      </c>
      <c r="N296" s="51">
        <v>413.17</v>
      </c>
      <c r="O296" s="240"/>
      <c r="P296" s="231"/>
      <c r="Q296" s="179"/>
      <c r="R296" s="12" t="s">
        <v>22</v>
      </c>
      <c r="S296" s="164"/>
    </row>
    <row r="297" spans="1:19" s="58" customFormat="1" ht="15">
      <c r="A297" s="4">
        <v>274</v>
      </c>
      <c r="B297" s="39" t="s">
        <v>274</v>
      </c>
      <c r="C297" s="10">
        <v>15067</v>
      </c>
      <c r="D297" s="33" t="s">
        <v>147</v>
      </c>
      <c r="E297" s="8" t="s">
        <v>226</v>
      </c>
      <c r="F297" s="77" t="s">
        <v>205</v>
      </c>
      <c r="G297" s="199"/>
      <c r="H297" s="228"/>
      <c r="I297" s="10" t="s">
        <v>17</v>
      </c>
      <c r="J297" s="8">
        <v>40</v>
      </c>
      <c r="K297" s="8">
        <v>120</v>
      </c>
      <c r="L297" s="8">
        <v>14</v>
      </c>
      <c r="M297" s="11" t="s">
        <v>80</v>
      </c>
      <c r="N297" s="51">
        <v>454.48</v>
      </c>
      <c r="O297" s="240"/>
      <c r="P297" s="231"/>
      <c r="Q297" s="179"/>
      <c r="R297" s="12" t="s">
        <v>22</v>
      </c>
      <c r="S297" s="164"/>
    </row>
    <row r="298" spans="1:19" s="58" customFormat="1" ht="15">
      <c r="A298" s="4">
        <v>275</v>
      </c>
      <c r="B298" s="39" t="s">
        <v>274</v>
      </c>
      <c r="C298" s="10">
        <v>15067</v>
      </c>
      <c r="D298" s="33" t="s">
        <v>147</v>
      </c>
      <c r="E298" s="8" t="s">
        <v>226</v>
      </c>
      <c r="F298" s="77" t="s">
        <v>28</v>
      </c>
      <c r="G298" s="199"/>
      <c r="H298" s="227"/>
      <c r="I298" s="10" t="s">
        <v>17</v>
      </c>
      <c r="J298" s="8">
        <v>40</v>
      </c>
      <c r="K298" s="8">
        <v>120</v>
      </c>
      <c r="L298" s="8">
        <v>15</v>
      </c>
      <c r="M298" s="11" t="s">
        <v>32</v>
      </c>
      <c r="N298" s="51">
        <v>63.01</v>
      </c>
      <c r="O298" s="230"/>
      <c r="P298" s="231"/>
      <c r="Q298" s="180"/>
      <c r="R298" s="12" t="s">
        <v>22</v>
      </c>
      <c r="S298" s="165"/>
    </row>
    <row r="299" spans="1:19" s="58" customFormat="1" ht="75">
      <c r="A299" s="17">
        <v>276</v>
      </c>
      <c r="B299" s="50" t="s">
        <v>274</v>
      </c>
      <c r="C299" s="19">
        <v>15067</v>
      </c>
      <c r="D299" s="35" t="s">
        <v>147</v>
      </c>
      <c r="E299" s="18" t="s">
        <v>208</v>
      </c>
      <c r="F299" s="76" t="s">
        <v>65</v>
      </c>
      <c r="G299" s="23" t="s">
        <v>273</v>
      </c>
      <c r="H299" s="42" t="s">
        <v>279</v>
      </c>
      <c r="I299" s="19" t="s">
        <v>17</v>
      </c>
      <c r="J299" s="18">
        <v>40</v>
      </c>
      <c r="K299" s="18">
        <v>407</v>
      </c>
      <c r="L299" s="18"/>
      <c r="M299" s="23" t="s">
        <v>21</v>
      </c>
      <c r="N299" s="54">
        <v>3147.82</v>
      </c>
      <c r="O299" s="111">
        <v>2235</v>
      </c>
      <c r="P299" s="104">
        <v>3279</v>
      </c>
      <c r="Q299" s="22" t="s">
        <v>333</v>
      </c>
      <c r="R299" s="65" t="s">
        <v>22</v>
      </c>
      <c r="S299" s="147" t="s">
        <v>385</v>
      </c>
    </row>
    <row r="300" spans="1:19" s="58" customFormat="1" ht="21" customHeight="1">
      <c r="A300" s="4">
        <v>279</v>
      </c>
      <c r="B300" s="39" t="s">
        <v>274</v>
      </c>
      <c r="C300" s="10">
        <v>15067</v>
      </c>
      <c r="D300" s="33" t="s">
        <v>147</v>
      </c>
      <c r="E300" s="8" t="s">
        <v>224</v>
      </c>
      <c r="F300" s="76"/>
      <c r="G300" s="23"/>
      <c r="H300" s="42"/>
      <c r="I300" s="10" t="s">
        <v>38</v>
      </c>
      <c r="J300" s="8">
        <v>40</v>
      </c>
      <c r="K300" s="18">
        <v>300</v>
      </c>
      <c r="L300" s="8"/>
      <c r="M300" s="11" t="s">
        <v>159</v>
      </c>
      <c r="N300" s="51">
        <v>0.06</v>
      </c>
      <c r="O300" s="109"/>
      <c r="P300" s="104">
        <v>560</v>
      </c>
      <c r="Q300" s="174" t="s">
        <v>326</v>
      </c>
      <c r="R300" s="57" t="s">
        <v>22</v>
      </c>
      <c r="S300" s="368" t="s">
        <v>385</v>
      </c>
    </row>
    <row r="301" spans="1:19" s="58" customFormat="1" ht="24.75" customHeight="1">
      <c r="A301" s="4">
        <v>280</v>
      </c>
      <c r="B301" s="39" t="s">
        <v>274</v>
      </c>
      <c r="C301" s="10">
        <v>15067</v>
      </c>
      <c r="D301" s="33" t="s">
        <v>147</v>
      </c>
      <c r="E301" s="8" t="s">
        <v>224</v>
      </c>
      <c r="F301" s="76"/>
      <c r="G301" s="23"/>
      <c r="H301" s="42"/>
      <c r="I301" s="10" t="s">
        <v>38</v>
      </c>
      <c r="J301" s="8">
        <v>40</v>
      </c>
      <c r="K301" s="18">
        <v>387</v>
      </c>
      <c r="L301" s="8"/>
      <c r="M301" s="11" t="s">
        <v>139</v>
      </c>
      <c r="N301" s="51">
        <v>56.4</v>
      </c>
      <c r="O301" s="109"/>
      <c r="P301" s="104">
        <v>5460</v>
      </c>
      <c r="Q301" s="176"/>
      <c r="R301" s="57" t="s">
        <v>22</v>
      </c>
      <c r="S301" s="369"/>
    </row>
    <row r="302" spans="1:19" s="58" customFormat="1" ht="29.25" customHeight="1">
      <c r="A302" s="4">
        <v>281</v>
      </c>
      <c r="B302" s="39" t="s">
        <v>274</v>
      </c>
      <c r="C302" s="10">
        <v>15067</v>
      </c>
      <c r="D302" s="33" t="s">
        <v>147</v>
      </c>
      <c r="E302" s="8" t="s">
        <v>224</v>
      </c>
      <c r="F302" s="76"/>
      <c r="G302" s="23"/>
      <c r="H302" s="42"/>
      <c r="I302" s="10" t="s">
        <v>38</v>
      </c>
      <c r="J302" s="8">
        <v>40</v>
      </c>
      <c r="K302" s="18">
        <v>388</v>
      </c>
      <c r="L302" s="8"/>
      <c r="M302" s="11" t="s">
        <v>235</v>
      </c>
      <c r="N302" s="51">
        <v>0</v>
      </c>
      <c r="O302" s="109"/>
      <c r="P302" s="104">
        <v>343</v>
      </c>
      <c r="Q302" s="16" t="s">
        <v>236</v>
      </c>
      <c r="R302" s="57" t="s">
        <v>22</v>
      </c>
      <c r="S302" s="376"/>
    </row>
    <row r="303" spans="1:19" s="58" customFormat="1" ht="15">
      <c r="A303" s="4">
        <v>283</v>
      </c>
      <c r="B303" s="39" t="s">
        <v>274</v>
      </c>
      <c r="C303" s="19">
        <v>15067</v>
      </c>
      <c r="D303" s="33" t="s">
        <v>151</v>
      </c>
      <c r="E303" s="8" t="s">
        <v>317</v>
      </c>
      <c r="F303" s="119" t="s">
        <v>316</v>
      </c>
      <c r="G303" s="199" t="s">
        <v>273</v>
      </c>
      <c r="H303" s="200" t="s">
        <v>279</v>
      </c>
      <c r="I303" s="39" t="s">
        <v>17</v>
      </c>
      <c r="J303" s="8">
        <v>5</v>
      </c>
      <c r="K303" s="32">
        <v>27</v>
      </c>
      <c r="L303" s="8">
        <v>1</v>
      </c>
      <c r="M303" s="11" t="s">
        <v>21</v>
      </c>
      <c r="N303" s="54">
        <v>1904.31</v>
      </c>
      <c r="O303" s="115">
        <v>2404</v>
      </c>
      <c r="P303" s="215">
        <v>900</v>
      </c>
      <c r="Q303" s="16" t="s">
        <v>292</v>
      </c>
      <c r="R303" s="57" t="s">
        <v>22</v>
      </c>
      <c r="S303" s="156"/>
    </row>
    <row r="304" spans="1:19" s="58" customFormat="1" ht="15">
      <c r="A304" s="4">
        <v>284</v>
      </c>
      <c r="B304" s="211" t="s">
        <v>274</v>
      </c>
      <c r="C304" s="293">
        <v>15067</v>
      </c>
      <c r="D304" s="300" t="s">
        <v>151</v>
      </c>
      <c r="E304" s="194" t="s">
        <v>317</v>
      </c>
      <c r="F304" s="197" t="s">
        <v>163</v>
      </c>
      <c r="G304" s="186"/>
      <c r="H304" s="201"/>
      <c r="I304" s="270" t="s">
        <v>17</v>
      </c>
      <c r="J304" s="204">
        <v>5</v>
      </c>
      <c r="K304" s="359">
        <v>27</v>
      </c>
      <c r="L304" s="358">
        <v>2</v>
      </c>
      <c r="M304" s="219" t="s">
        <v>21</v>
      </c>
      <c r="N304" s="361">
        <v>217.56</v>
      </c>
      <c r="O304" s="362">
        <v>298</v>
      </c>
      <c r="P304" s="215"/>
      <c r="Q304" s="178" t="s">
        <v>221</v>
      </c>
      <c r="R304" s="121" t="s">
        <v>22</v>
      </c>
      <c r="S304" s="164"/>
    </row>
    <row r="305" spans="1:19" s="58" customFormat="1" ht="15">
      <c r="A305" s="4">
        <v>285</v>
      </c>
      <c r="B305" s="264"/>
      <c r="C305" s="220"/>
      <c r="D305" s="196"/>
      <c r="E305" s="196"/>
      <c r="F305" s="198"/>
      <c r="G305" s="186"/>
      <c r="H305" s="201"/>
      <c r="I305" s="264"/>
      <c r="J305" s="196"/>
      <c r="K305" s="360"/>
      <c r="L305" s="196"/>
      <c r="M305" s="220"/>
      <c r="N305" s="350"/>
      <c r="O305" s="230"/>
      <c r="P305" s="215"/>
      <c r="Q305" s="178"/>
      <c r="R305" s="121" t="s">
        <v>22</v>
      </c>
      <c r="S305" s="164"/>
    </row>
    <row r="306" spans="1:19" s="58" customFormat="1" ht="15">
      <c r="A306" s="153">
        <v>286</v>
      </c>
      <c r="B306" s="211" t="s">
        <v>274</v>
      </c>
      <c r="C306" s="293">
        <v>15067</v>
      </c>
      <c r="D306" s="300" t="s">
        <v>151</v>
      </c>
      <c r="E306" s="194" t="s">
        <v>247</v>
      </c>
      <c r="F306" s="77" t="s">
        <v>28</v>
      </c>
      <c r="G306" s="11"/>
      <c r="H306" s="201"/>
      <c r="I306" s="10" t="s">
        <v>17</v>
      </c>
      <c r="J306" s="8">
        <v>5</v>
      </c>
      <c r="K306" s="8">
        <v>27</v>
      </c>
      <c r="L306" s="8">
        <v>3</v>
      </c>
      <c r="M306" s="11" t="s">
        <v>322</v>
      </c>
      <c r="N306" s="51">
        <v>0</v>
      </c>
      <c r="O306" s="109"/>
      <c r="P306" s="231"/>
      <c r="Q306" s="179"/>
      <c r="R306" s="57" t="s">
        <v>22</v>
      </c>
      <c r="S306" s="164"/>
    </row>
    <row r="307" spans="1:19" s="58" customFormat="1" ht="15">
      <c r="A307" s="252"/>
      <c r="B307" s="212"/>
      <c r="C307" s="279"/>
      <c r="D307" s="301"/>
      <c r="E307" s="195"/>
      <c r="F307" s="77" t="s">
        <v>28</v>
      </c>
      <c r="G307" s="11"/>
      <c r="H307" s="190"/>
      <c r="I307" s="10" t="s">
        <v>17</v>
      </c>
      <c r="J307" s="8">
        <v>5</v>
      </c>
      <c r="K307" s="8">
        <v>27</v>
      </c>
      <c r="L307" s="8">
        <v>5</v>
      </c>
      <c r="M307" s="11" t="s">
        <v>286</v>
      </c>
      <c r="N307" s="51">
        <v>0</v>
      </c>
      <c r="O307" s="109"/>
      <c r="P307" s="231"/>
      <c r="Q307" s="5" t="s">
        <v>292</v>
      </c>
      <c r="R307" s="57" t="s">
        <v>22</v>
      </c>
      <c r="S307" s="164"/>
    </row>
    <row r="308" spans="1:19" s="58" customFormat="1" ht="15">
      <c r="A308" s="4">
        <v>287</v>
      </c>
      <c r="B308" s="39" t="s">
        <v>274</v>
      </c>
      <c r="C308" s="19">
        <v>15067</v>
      </c>
      <c r="D308" s="33" t="s">
        <v>151</v>
      </c>
      <c r="E308" s="8" t="s">
        <v>246</v>
      </c>
      <c r="F308" s="77" t="s">
        <v>256</v>
      </c>
      <c r="G308" s="11"/>
      <c r="H308" s="80" t="s">
        <v>279</v>
      </c>
      <c r="I308" s="19" t="s">
        <v>17</v>
      </c>
      <c r="J308" s="18">
        <v>5</v>
      </c>
      <c r="K308" s="18">
        <v>1207</v>
      </c>
      <c r="L308" s="18"/>
      <c r="M308" s="23" t="s">
        <v>286</v>
      </c>
      <c r="N308" s="51">
        <v>0</v>
      </c>
      <c r="O308" s="111"/>
      <c r="P308" s="104">
        <v>550</v>
      </c>
      <c r="Q308" s="5" t="s">
        <v>236</v>
      </c>
      <c r="R308" s="57" t="s">
        <v>22</v>
      </c>
      <c r="S308" s="165"/>
    </row>
    <row r="309" spans="1:19" s="58" customFormat="1" ht="15">
      <c r="A309" s="4">
        <v>288</v>
      </c>
      <c r="B309" s="39" t="s">
        <v>274</v>
      </c>
      <c r="C309" s="10">
        <v>15069</v>
      </c>
      <c r="D309" s="33" t="s">
        <v>153</v>
      </c>
      <c r="E309" s="8" t="s">
        <v>245</v>
      </c>
      <c r="F309" s="77" t="s">
        <v>28</v>
      </c>
      <c r="G309" s="11" t="s">
        <v>273</v>
      </c>
      <c r="H309" s="80" t="s">
        <v>271</v>
      </c>
      <c r="I309" s="10" t="s">
        <v>17</v>
      </c>
      <c r="J309" s="8">
        <v>12</v>
      </c>
      <c r="K309" s="8">
        <v>57</v>
      </c>
      <c r="L309" s="67">
        <v>4</v>
      </c>
      <c r="M309" s="11" t="s">
        <v>21</v>
      </c>
      <c r="N309" s="51">
        <v>2040.49</v>
      </c>
      <c r="O309" s="109">
        <v>1787</v>
      </c>
      <c r="P309" s="104">
        <v>2053</v>
      </c>
      <c r="Q309" s="16" t="s">
        <v>333</v>
      </c>
      <c r="R309" s="12" t="s">
        <v>22</v>
      </c>
      <c r="S309" s="127"/>
    </row>
    <row r="310" spans="1:19" s="58" customFormat="1" ht="15">
      <c r="A310" s="4">
        <v>289</v>
      </c>
      <c r="B310" s="39" t="s">
        <v>274</v>
      </c>
      <c r="C310" s="10">
        <v>15066</v>
      </c>
      <c r="D310" s="33" t="s">
        <v>154</v>
      </c>
      <c r="E310" s="8" t="s">
        <v>244</v>
      </c>
      <c r="F310" s="216" t="s">
        <v>152</v>
      </c>
      <c r="G310" s="199" t="s">
        <v>273</v>
      </c>
      <c r="H310" s="200" t="s">
        <v>271</v>
      </c>
      <c r="I310" s="170" t="s">
        <v>17</v>
      </c>
      <c r="J310" s="194">
        <v>23</v>
      </c>
      <c r="K310" s="32">
        <v>400</v>
      </c>
      <c r="L310" s="32">
        <v>1</v>
      </c>
      <c r="M310" s="207" t="s">
        <v>21</v>
      </c>
      <c r="N310" s="209">
        <v>5810.18</v>
      </c>
      <c r="O310" s="232">
        <v>2675</v>
      </c>
      <c r="P310" s="215">
        <v>540</v>
      </c>
      <c r="Q310" s="177" t="s">
        <v>1</v>
      </c>
      <c r="R310" s="57" t="s">
        <v>22</v>
      </c>
      <c r="S310" s="156"/>
    </row>
    <row r="311" spans="1:19" s="58" customFormat="1" ht="15">
      <c r="A311" s="4">
        <v>290</v>
      </c>
      <c r="B311" s="39" t="s">
        <v>274</v>
      </c>
      <c r="C311" s="10">
        <v>15066</v>
      </c>
      <c r="D311" s="33" t="s">
        <v>154</v>
      </c>
      <c r="E311" s="8" t="s">
        <v>244</v>
      </c>
      <c r="F311" s="217"/>
      <c r="G311" s="186"/>
      <c r="H311" s="201"/>
      <c r="I311" s="205"/>
      <c r="J311" s="204"/>
      <c r="K311" s="32">
        <v>402</v>
      </c>
      <c r="L311" s="32">
        <v>9</v>
      </c>
      <c r="M311" s="219"/>
      <c r="N311" s="221"/>
      <c r="O311" s="362"/>
      <c r="P311" s="215"/>
      <c r="Q311" s="178"/>
      <c r="R311" s="57" t="s">
        <v>22</v>
      </c>
      <c r="S311" s="161"/>
    </row>
    <row r="312" spans="1:19" s="58" customFormat="1" ht="15">
      <c r="A312" s="4">
        <v>291</v>
      </c>
      <c r="B312" s="39" t="s">
        <v>274</v>
      </c>
      <c r="C312" s="10">
        <v>15066</v>
      </c>
      <c r="D312" s="33" t="s">
        <v>154</v>
      </c>
      <c r="E312" s="8" t="s">
        <v>244</v>
      </c>
      <c r="F312" s="218"/>
      <c r="G312" s="186"/>
      <c r="H312" s="190"/>
      <c r="I312" s="206"/>
      <c r="J312" s="196"/>
      <c r="K312" s="32">
        <v>802</v>
      </c>
      <c r="L312" s="32"/>
      <c r="M312" s="208"/>
      <c r="N312" s="210"/>
      <c r="O312" s="247"/>
      <c r="P312" s="215"/>
      <c r="Q312" s="181"/>
      <c r="R312" s="57" t="s">
        <v>22</v>
      </c>
      <c r="S312" s="162"/>
    </row>
    <row r="313" spans="1:19" s="58" customFormat="1" ht="15">
      <c r="A313" s="17">
        <v>292</v>
      </c>
      <c r="B313" s="50" t="s">
        <v>274</v>
      </c>
      <c r="C313" s="19">
        <v>15066</v>
      </c>
      <c r="D313" s="35" t="s">
        <v>154</v>
      </c>
      <c r="E313" s="18" t="s">
        <v>243</v>
      </c>
      <c r="F313" s="76" t="s">
        <v>155</v>
      </c>
      <c r="G313" s="23" t="s">
        <v>278</v>
      </c>
      <c r="H313" s="42" t="s">
        <v>271</v>
      </c>
      <c r="I313" s="19" t="s">
        <v>17</v>
      </c>
      <c r="J313" s="18">
        <v>23</v>
      </c>
      <c r="K313" s="18">
        <v>447</v>
      </c>
      <c r="L313" s="18">
        <v>2</v>
      </c>
      <c r="M313" s="23" t="s">
        <v>80</v>
      </c>
      <c r="N313" s="54">
        <v>877.98</v>
      </c>
      <c r="O313" s="111">
        <v>100</v>
      </c>
      <c r="P313" s="104"/>
      <c r="Q313" s="16" t="s">
        <v>222</v>
      </c>
      <c r="R313" s="57" t="s">
        <v>19</v>
      </c>
      <c r="S313" s="125"/>
    </row>
    <row r="314" spans="1:19" s="58" customFormat="1" ht="15">
      <c r="A314" s="4">
        <v>293</v>
      </c>
      <c r="B314" s="39" t="s">
        <v>274</v>
      </c>
      <c r="C314" s="10">
        <v>15066</v>
      </c>
      <c r="D314" s="33" t="s">
        <v>154</v>
      </c>
      <c r="E314" s="8" t="s">
        <v>242</v>
      </c>
      <c r="F314" s="216" t="s">
        <v>28</v>
      </c>
      <c r="G314" s="199" t="s">
        <v>278</v>
      </c>
      <c r="H314" s="200" t="s">
        <v>271</v>
      </c>
      <c r="I314" s="170" t="s">
        <v>17</v>
      </c>
      <c r="J314" s="194">
        <v>23</v>
      </c>
      <c r="K314" s="32">
        <v>713</v>
      </c>
      <c r="L314" s="8">
        <v>2</v>
      </c>
      <c r="M314" s="207" t="s">
        <v>60</v>
      </c>
      <c r="N314" s="209">
        <v>275.01</v>
      </c>
      <c r="O314" s="232">
        <v>180</v>
      </c>
      <c r="P314" s="215"/>
      <c r="Q314" s="174" t="s">
        <v>260</v>
      </c>
      <c r="R314" s="57" t="s">
        <v>19</v>
      </c>
      <c r="S314" s="156"/>
    </row>
    <row r="315" spans="1:19" s="58" customFormat="1" ht="15">
      <c r="A315" s="4">
        <v>294</v>
      </c>
      <c r="B315" s="39" t="s">
        <v>274</v>
      </c>
      <c r="C315" s="10">
        <v>15066</v>
      </c>
      <c r="D315" s="33" t="s">
        <v>154</v>
      </c>
      <c r="E315" s="8" t="s">
        <v>242</v>
      </c>
      <c r="F315" s="218"/>
      <c r="G315" s="186"/>
      <c r="H315" s="190"/>
      <c r="I315" s="206"/>
      <c r="J315" s="196"/>
      <c r="K315" s="32">
        <v>714</v>
      </c>
      <c r="L315" s="8"/>
      <c r="M315" s="208"/>
      <c r="N315" s="210"/>
      <c r="O315" s="247"/>
      <c r="P315" s="215"/>
      <c r="Q315" s="183"/>
      <c r="R315" s="57" t="s">
        <v>19</v>
      </c>
      <c r="S315" s="162"/>
    </row>
    <row r="316" spans="1:19" s="58" customFormat="1" ht="15">
      <c r="A316" s="4">
        <v>295</v>
      </c>
      <c r="B316" s="39" t="s">
        <v>274</v>
      </c>
      <c r="C316" s="10">
        <v>15066</v>
      </c>
      <c r="D316" s="34" t="s">
        <v>154</v>
      </c>
      <c r="E316" s="8" t="s">
        <v>156</v>
      </c>
      <c r="F316" s="77"/>
      <c r="G316" s="11"/>
      <c r="H316" s="80"/>
      <c r="I316" s="10" t="s">
        <v>38</v>
      </c>
      <c r="J316" s="8">
        <v>26</v>
      </c>
      <c r="K316" s="8">
        <v>25</v>
      </c>
      <c r="L316" s="8"/>
      <c r="M316" s="11" t="s">
        <v>109</v>
      </c>
      <c r="N316" s="51">
        <v>9.16</v>
      </c>
      <c r="O316" s="109"/>
      <c r="P316" s="104">
        <v>2730</v>
      </c>
      <c r="Q316" s="20" t="s">
        <v>55</v>
      </c>
      <c r="R316" s="12" t="s">
        <v>19</v>
      </c>
      <c r="S316" s="163"/>
    </row>
    <row r="317" spans="1:19" s="58" customFormat="1" ht="15">
      <c r="A317" s="4">
        <v>296</v>
      </c>
      <c r="B317" s="39" t="s">
        <v>274</v>
      </c>
      <c r="C317" s="10">
        <v>15066</v>
      </c>
      <c r="D317" s="34" t="s">
        <v>154</v>
      </c>
      <c r="E317" s="8" t="s">
        <v>156</v>
      </c>
      <c r="F317" s="77"/>
      <c r="G317" s="11"/>
      <c r="H317" s="80"/>
      <c r="I317" s="10" t="s">
        <v>38</v>
      </c>
      <c r="J317" s="8">
        <v>26</v>
      </c>
      <c r="K317" s="8">
        <v>26</v>
      </c>
      <c r="L317" s="8"/>
      <c r="M317" s="11" t="s">
        <v>76</v>
      </c>
      <c r="N317" s="51">
        <v>6.86</v>
      </c>
      <c r="O317" s="109"/>
      <c r="P317" s="104">
        <v>1770</v>
      </c>
      <c r="Q317" s="20" t="s">
        <v>53</v>
      </c>
      <c r="R317" s="12" t="s">
        <v>19</v>
      </c>
      <c r="S317" s="172"/>
    </row>
    <row r="318" spans="1:19" s="58" customFormat="1" ht="15">
      <c r="A318" s="153">
        <v>297</v>
      </c>
      <c r="B318" s="211" t="s">
        <v>274</v>
      </c>
      <c r="C318" s="207">
        <v>15066</v>
      </c>
      <c r="D318" s="300" t="s">
        <v>154</v>
      </c>
      <c r="E318" s="194" t="s">
        <v>156</v>
      </c>
      <c r="F318" s="363"/>
      <c r="G318" s="199"/>
      <c r="H318" s="200"/>
      <c r="I318" s="211" t="s">
        <v>38</v>
      </c>
      <c r="J318" s="194">
        <v>26</v>
      </c>
      <c r="K318" s="194">
        <v>27</v>
      </c>
      <c r="L318" s="194"/>
      <c r="M318" s="11" t="s">
        <v>76</v>
      </c>
      <c r="N318" s="51">
        <v>11.62</v>
      </c>
      <c r="O318" s="109"/>
      <c r="P318" s="104">
        <v>3000</v>
      </c>
      <c r="Q318" s="177" t="s">
        <v>53</v>
      </c>
      <c r="R318" s="122" t="s">
        <v>19</v>
      </c>
      <c r="S318" s="164"/>
    </row>
    <row r="319" spans="1:19" s="58" customFormat="1" ht="15">
      <c r="A319" s="252"/>
      <c r="B319" s="212"/>
      <c r="C319" s="208"/>
      <c r="D319" s="301"/>
      <c r="E319" s="195"/>
      <c r="F319" s="364"/>
      <c r="G319" s="199"/>
      <c r="H319" s="227"/>
      <c r="I319" s="212"/>
      <c r="J319" s="195"/>
      <c r="K319" s="195"/>
      <c r="L319" s="195"/>
      <c r="M319" s="11" t="s">
        <v>102</v>
      </c>
      <c r="N319" s="51">
        <v>88.11</v>
      </c>
      <c r="O319" s="109"/>
      <c r="P319" s="104">
        <v>7260</v>
      </c>
      <c r="Q319" s="180"/>
      <c r="R319" s="122" t="s">
        <v>19</v>
      </c>
      <c r="S319" s="165"/>
    </row>
    <row r="320" spans="1:19" s="58" customFormat="1" ht="15">
      <c r="A320" s="4">
        <v>298</v>
      </c>
      <c r="B320" s="39" t="s">
        <v>274</v>
      </c>
      <c r="C320" s="10">
        <v>15066</v>
      </c>
      <c r="D320" s="34" t="s">
        <v>154</v>
      </c>
      <c r="E320" s="8" t="s">
        <v>156</v>
      </c>
      <c r="F320" s="77"/>
      <c r="G320" s="11"/>
      <c r="H320" s="80"/>
      <c r="I320" s="10" t="s">
        <v>38</v>
      </c>
      <c r="J320" s="8">
        <v>25</v>
      </c>
      <c r="K320" s="8">
        <v>99</v>
      </c>
      <c r="L320" s="8"/>
      <c r="M320" s="11" t="s">
        <v>76</v>
      </c>
      <c r="N320" s="51">
        <v>80.67</v>
      </c>
      <c r="O320" s="109"/>
      <c r="P320" s="104">
        <v>11570</v>
      </c>
      <c r="Q320" s="5" t="s">
        <v>318</v>
      </c>
      <c r="R320" s="12" t="s">
        <v>19</v>
      </c>
      <c r="S320" s="127"/>
    </row>
    <row r="321" spans="1:19" s="58" customFormat="1" ht="15">
      <c r="A321" s="153">
        <v>299</v>
      </c>
      <c r="B321" s="39" t="s">
        <v>274</v>
      </c>
      <c r="C321" s="95">
        <v>15066</v>
      </c>
      <c r="D321" s="97" t="s">
        <v>154</v>
      </c>
      <c r="E321" s="87" t="s">
        <v>156</v>
      </c>
      <c r="F321" s="76"/>
      <c r="G321" s="23"/>
      <c r="H321" s="42"/>
      <c r="I321" s="96" t="s">
        <v>38</v>
      </c>
      <c r="J321" s="87">
        <v>25</v>
      </c>
      <c r="K321" s="18">
        <v>561</v>
      </c>
      <c r="L321" s="18"/>
      <c r="M321" s="23" t="s">
        <v>76</v>
      </c>
      <c r="N321" s="54">
        <v>34.44</v>
      </c>
      <c r="O321" s="111"/>
      <c r="P321" s="104">
        <v>4940</v>
      </c>
      <c r="Q321" s="5" t="s">
        <v>343</v>
      </c>
      <c r="R321" s="12" t="s">
        <v>19</v>
      </c>
      <c r="S321" s="163"/>
    </row>
    <row r="322" spans="1:19" s="58" customFormat="1" ht="15">
      <c r="A322" s="252"/>
      <c r="B322" s="39" t="s">
        <v>274</v>
      </c>
      <c r="C322" s="95">
        <v>15066</v>
      </c>
      <c r="D322" s="97" t="s">
        <v>154</v>
      </c>
      <c r="E322" s="87" t="s">
        <v>156</v>
      </c>
      <c r="F322" s="76"/>
      <c r="G322" s="23"/>
      <c r="H322" s="42"/>
      <c r="I322" s="96" t="s">
        <v>38</v>
      </c>
      <c r="J322" s="87">
        <v>25</v>
      </c>
      <c r="K322" s="18">
        <v>562</v>
      </c>
      <c r="L322" s="18"/>
      <c r="M322" s="23" t="s">
        <v>76</v>
      </c>
      <c r="N322" s="54">
        <v>0.21</v>
      </c>
      <c r="O322" s="111"/>
      <c r="P322" s="104">
        <v>30</v>
      </c>
      <c r="Q322" s="5" t="s">
        <v>343</v>
      </c>
      <c r="R322" s="12" t="s">
        <v>19</v>
      </c>
      <c r="S322" s="172"/>
    </row>
    <row r="323" spans="1:19" s="58" customFormat="1" ht="15">
      <c r="A323" s="4">
        <v>300</v>
      </c>
      <c r="B323" s="39" t="s">
        <v>274</v>
      </c>
      <c r="C323" s="10">
        <v>15066</v>
      </c>
      <c r="D323" s="34" t="s">
        <v>154</v>
      </c>
      <c r="E323" s="8" t="s">
        <v>156</v>
      </c>
      <c r="F323" s="77"/>
      <c r="G323" s="11"/>
      <c r="H323" s="80"/>
      <c r="I323" s="10" t="s">
        <v>38</v>
      </c>
      <c r="J323" s="8">
        <v>25</v>
      </c>
      <c r="K323" s="8">
        <v>101</v>
      </c>
      <c r="L323" s="8"/>
      <c r="M323" s="11" t="s">
        <v>76</v>
      </c>
      <c r="N323" s="51">
        <v>89.43</v>
      </c>
      <c r="O323" s="109"/>
      <c r="P323" s="110">
        <v>14430</v>
      </c>
      <c r="Q323" s="5" t="s">
        <v>343</v>
      </c>
      <c r="R323" s="12" t="s">
        <v>19</v>
      </c>
      <c r="S323" s="173"/>
    </row>
    <row r="324" spans="1:19" s="58" customFormat="1" ht="30">
      <c r="A324" s="4">
        <v>301</v>
      </c>
      <c r="B324" s="39" t="s">
        <v>274</v>
      </c>
      <c r="C324" s="10">
        <v>15066</v>
      </c>
      <c r="D324" s="34" t="s">
        <v>157</v>
      </c>
      <c r="E324" s="8" t="s">
        <v>158</v>
      </c>
      <c r="F324" s="77"/>
      <c r="G324" s="11"/>
      <c r="H324" s="80"/>
      <c r="I324" s="10" t="s">
        <v>38</v>
      </c>
      <c r="J324" s="8">
        <v>9</v>
      </c>
      <c r="K324" s="8">
        <v>1</v>
      </c>
      <c r="L324" s="8"/>
      <c r="M324" s="11" t="s">
        <v>107</v>
      </c>
      <c r="N324" s="51">
        <v>33.17</v>
      </c>
      <c r="O324" s="109"/>
      <c r="P324" s="110">
        <v>25690</v>
      </c>
      <c r="Q324" s="5" t="s">
        <v>360</v>
      </c>
      <c r="R324" s="12" t="s">
        <v>19</v>
      </c>
      <c r="S324" s="127"/>
    </row>
    <row r="325" spans="1:21" s="58" customFormat="1" ht="30">
      <c r="A325" s="4">
        <v>302</v>
      </c>
      <c r="B325" s="39" t="s">
        <v>274</v>
      </c>
      <c r="C325" s="10">
        <v>15066</v>
      </c>
      <c r="D325" s="34" t="s">
        <v>157</v>
      </c>
      <c r="E325" s="8" t="s">
        <v>158</v>
      </c>
      <c r="F325" s="77"/>
      <c r="G325" s="11"/>
      <c r="H325" s="80"/>
      <c r="I325" s="10" t="s">
        <v>38</v>
      </c>
      <c r="J325" s="8">
        <v>9</v>
      </c>
      <c r="K325" s="8">
        <v>79</v>
      </c>
      <c r="L325" s="8"/>
      <c r="M325" s="11" t="s">
        <v>76</v>
      </c>
      <c r="N325" s="51">
        <v>2</v>
      </c>
      <c r="O325" s="109"/>
      <c r="P325" s="110">
        <v>1940</v>
      </c>
      <c r="Q325" s="5" t="s">
        <v>360</v>
      </c>
      <c r="R325" s="12" t="s">
        <v>19</v>
      </c>
      <c r="S325" s="127"/>
      <c r="U325" s="59"/>
    </row>
    <row r="326" spans="1:21" s="58" customFormat="1" ht="30">
      <c r="A326" s="4">
        <v>303</v>
      </c>
      <c r="B326" s="39" t="s">
        <v>274</v>
      </c>
      <c r="C326" s="10">
        <v>15066</v>
      </c>
      <c r="D326" s="34" t="s">
        <v>157</v>
      </c>
      <c r="E326" s="8" t="s">
        <v>158</v>
      </c>
      <c r="F326" s="77"/>
      <c r="G326" s="11"/>
      <c r="H326" s="80"/>
      <c r="I326" s="10" t="s">
        <v>38</v>
      </c>
      <c r="J326" s="8">
        <v>9</v>
      </c>
      <c r="K326" s="8">
        <v>84</v>
      </c>
      <c r="L326" s="8"/>
      <c r="M326" s="11" t="s">
        <v>220</v>
      </c>
      <c r="N326" s="51">
        <v>0.15</v>
      </c>
      <c r="O326" s="109"/>
      <c r="P326" s="110">
        <v>290</v>
      </c>
      <c r="Q326" s="5" t="s">
        <v>360</v>
      </c>
      <c r="R326" s="12" t="s">
        <v>19</v>
      </c>
      <c r="S326" s="127"/>
      <c r="U326" s="59"/>
    </row>
    <row r="327" spans="1:21" s="58" customFormat="1" ht="30">
      <c r="A327" s="4">
        <v>304</v>
      </c>
      <c r="B327" s="39" t="s">
        <v>274</v>
      </c>
      <c r="C327" s="10">
        <v>15066</v>
      </c>
      <c r="D327" s="34" t="s">
        <v>157</v>
      </c>
      <c r="E327" s="8" t="s">
        <v>158</v>
      </c>
      <c r="F327" s="77"/>
      <c r="G327" s="11"/>
      <c r="H327" s="80"/>
      <c r="I327" s="10" t="s">
        <v>38</v>
      </c>
      <c r="J327" s="8">
        <v>9</v>
      </c>
      <c r="K327" s="8">
        <v>128</v>
      </c>
      <c r="L327" s="8"/>
      <c r="M327" s="11" t="s">
        <v>109</v>
      </c>
      <c r="N327" s="51">
        <v>1.81</v>
      </c>
      <c r="O327" s="109"/>
      <c r="P327" s="110">
        <v>540</v>
      </c>
      <c r="Q327" s="5" t="s">
        <v>360</v>
      </c>
      <c r="R327" s="12" t="s">
        <v>19</v>
      </c>
      <c r="S327" s="127"/>
      <c r="U327" s="59"/>
    </row>
    <row r="328" spans="1:21" s="58" customFormat="1" ht="30">
      <c r="A328" s="4">
        <v>305</v>
      </c>
      <c r="B328" s="39" t="s">
        <v>274</v>
      </c>
      <c r="C328" s="10">
        <v>15066</v>
      </c>
      <c r="D328" s="34" t="s">
        <v>157</v>
      </c>
      <c r="E328" s="8" t="s">
        <v>158</v>
      </c>
      <c r="F328" s="77"/>
      <c r="G328" s="11"/>
      <c r="H328" s="80"/>
      <c r="I328" s="10" t="s">
        <v>38</v>
      </c>
      <c r="J328" s="8">
        <v>9</v>
      </c>
      <c r="K328" s="8">
        <v>134</v>
      </c>
      <c r="L328" s="8"/>
      <c r="M328" s="11" t="s">
        <v>107</v>
      </c>
      <c r="N328" s="51">
        <v>12.46</v>
      </c>
      <c r="O328" s="109"/>
      <c r="P328" s="110">
        <v>9650</v>
      </c>
      <c r="Q328" s="5" t="s">
        <v>360</v>
      </c>
      <c r="R328" s="12" t="s">
        <v>19</v>
      </c>
      <c r="S328" s="127"/>
      <c r="U328" s="60"/>
    </row>
    <row r="329" spans="1:21" s="58" customFormat="1" ht="30">
      <c r="A329" s="4">
        <v>306</v>
      </c>
      <c r="B329" s="39" t="s">
        <v>274</v>
      </c>
      <c r="C329" s="10">
        <v>15066</v>
      </c>
      <c r="D329" s="34" t="s">
        <v>157</v>
      </c>
      <c r="E329" s="8" t="s">
        <v>158</v>
      </c>
      <c r="F329" s="77"/>
      <c r="G329" s="11"/>
      <c r="H329" s="80"/>
      <c r="I329" s="10" t="s">
        <v>38</v>
      </c>
      <c r="J329" s="8">
        <v>9</v>
      </c>
      <c r="K329" s="8">
        <v>135</v>
      </c>
      <c r="L329" s="8"/>
      <c r="M329" s="11" t="s">
        <v>76</v>
      </c>
      <c r="N329" s="51">
        <v>154.07</v>
      </c>
      <c r="O329" s="109"/>
      <c r="P329" s="110">
        <v>24860</v>
      </c>
      <c r="Q329" s="5" t="s">
        <v>360</v>
      </c>
      <c r="R329" s="12" t="s">
        <v>19</v>
      </c>
      <c r="S329" s="127"/>
      <c r="U329" s="59"/>
    </row>
    <row r="330" spans="1:21" s="58" customFormat="1" ht="30">
      <c r="A330" s="4">
        <v>307</v>
      </c>
      <c r="B330" s="39" t="s">
        <v>274</v>
      </c>
      <c r="C330" s="10">
        <v>15066</v>
      </c>
      <c r="D330" s="34" t="s">
        <v>157</v>
      </c>
      <c r="E330" s="8" t="s">
        <v>158</v>
      </c>
      <c r="F330" s="77"/>
      <c r="G330" s="11"/>
      <c r="H330" s="80"/>
      <c r="I330" s="10" t="s">
        <v>38</v>
      </c>
      <c r="J330" s="8">
        <v>9</v>
      </c>
      <c r="K330" s="8">
        <v>254</v>
      </c>
      <c r="L330" s="8"/>
      <c r="M330" s="11" t="s">
        <v>159</v>
      </c>
      <c r="N330" s="51">
        <v>0.03</v>
      </c>
      <c r="O330" s="109"/>
      <c r="P330" s="110">
        <v>300</v>
      </c>
      <c r="Q330" s="5" t="s">
        <v>360</v>
      </c>
      <c r="R330" s="12" t="s">
        <v>19</v>
      </c>
      <c r="S330" s="127"/>
      <c r="U330" s="60"/>
    </row>
    <row r="331" spans="1:21" s="58" customFormat="1" ht="30">
      <c r="A331" s="4">
        <v>308</v>
      </c>
      <c r="B331" s="39" t="s">
        <v>274</v>
      </c>
      <c r="C331" s="10">
        <v>15066</v>
      </c>
      <c r="D331" s="34" t="s">
        <v>157</v>
      </c>
      <c r="E331" s="8" t="s">
        <v>158</v>
      </c>
      <c r="F331" s="77"/>
      <c r="G331" s="11"/>
      <c r="H331" s="80"/>
      <c r="I331" s="10" t="s">
        <v>38</v>
      </c>
      <c r="J331" s="8">
        <v>9</v>
      </c>
      <c r="K331" s="8">
        <v>255</v>
      </c>
      <c r="L331" s="8"/>
      <c r="M331" s="11" t="s">
        <v>109</v>
      </c>
      <c r="N331" s="51">
        <v>1.61</v>
      </c>
      <c r="O331" s="109"/>
      <c r="P331" s="110">
        <v>2080</v>
      </c>
      <c r="Q331" s="5" t="s">
        <v>360</v>
      </c>
      <c r="R331" s="12" t="s">
        <v>19</v>
      </c>
      <c r="S331" s="127"/>
      <c r="U331" s="60"/>
    </row>
    <row r="332" spans="1:21" s="58" customFormat="1" ht="30">
      <c r="A332" s="4">
        <v>309</v>
      </c>
      <c r="B332" s="39" t="s">
        <v>274</v>
      </c>
      <c r="C332" s="10">
        <v>15066</v>
      </c>
      <c r="D332" s="34" t="s">
        <v>157</v>
      </c>
      <c r="E332" s="8" t="s">
        <v>158</v>
      </c>
      <c r="F332" s="77"/>
      <c r="G332" s="11"/>
      <c r="H332" s="80"/>
      <c r="I332" s="10" t="s">
        <v>38</v>
      </c>
      <c r="J332" s="8">
        <v>9</v>
      </c>
      <c r="K332" s="8">
        <v>259</v>
      </c>
      <c r="L332" s="8"/>
      <c r="M332" s="11" t="s">
        <v>76</v>
      </c>
      <c r="N332" s="51">
        <v>66.75</v>
      </c>
      <c r="O332" s="109"/>
      <c r="P332" s="110">
        <v>10770</v>
      </c>
      <c r="Q332" s="5" t="s">
        <v>360</v>
      </c>
      <c r="R332" s="12" t="s">
        <v>19</v>
      </c>
      <c r="S332" s="127"/>
      <c r="U332" s="60"/>
    </row>
    <row r="333" spans="1:21" s="58" customFormat="1" ht="30">
      <c r="A333" s="4">
        <v>311</v>
      </c>
      <c r="B333" s="39" t="s">
        <v>274</v>
      </c>
      <c r="C333" s="10">
        <v>15066</v>
      </c>
      <c r="D333" s="34" t="s">
        <v>157</v>
      </c>
      <c r="E333" s="8" t="s">
        <v>158</v>
      </c>
      <c r="F333" s="77"/>
      <c r="G333" s="11"/>
      <c r="H333" s="80"/>
      <c r="I333" s="10" t="s">
        <v>38</v>
      </c>
      <c r="J333" s="8">
        <v>9</v>
      </c>
      <c r="K333" s="8">
        <v>326</v>
      </c>
      <c r="L333" s="8"/>
      <c r="M333" s="11" t="s">
        <v>160</v>
      </c>
      <c r="N333" s="51">
        <v>5.08</v>
      </c>
      <c r="O333" s="109"/>
      <c r="P333" s="110">
        <v>3280</v>
      </c>
      <c r="Q333" s="5" t="s">
        <v>360</v>
      </c>
      <c r="R333" s="12" t="s">
        <v>19</v>
      </c>
      <c r="S333" s="127"/>
      <c r="U333" s="60"/>
    </row>
    <row r="334" spans="1:21" s="58" customFormat="1" ht="30">
      <c r="A334" s="4">
        <v>312</v>
      </c>
      <c r="B334" s="39" t="s">
        <v>274</v>
      </c>
      <c r="C334" s="10">
        <v>15066</v>
      </c>
      <c r="D334" s="34" t="s">
        <v>157</v>
      </c>
      <c r="E334" s="8" t="s">
        <v>158</v>
      </c>
      <c r="F334" s="77"/>
      <c r="G334" s="11"/>
      <c r="H334" s="80"/>
      <c r="I334" s="10" t="s">
        <v>38</v>
      </c>
      <c r="J334" s="8">
        <v>9</v>
      </c>
      <c r="K334" s="8">
        <v>349</v>
      </c>
      <c r="L334" s="8"/>
      <c r="M334" s="11" t="s">
        <v>102</v>
      </c>
      <c r="N334" s="51">
        <v>5.92</v>
      </c>
      <c r="O334" s="109"/>
      <c r="P334" s="110">
        <v>790</v>
      </c>
      <c r="Q334" s="5" t="s">
        <v>360</v>
      </c>
      <c r="R334" s="12" t="s">
        <v>19</v>
      </c>
      <c r="S334" s="127"/>
      <c r="U334" s="61"/>
    </row>
    <row r="335" spans="1:21" s="58" customFormat="1" ht="30">
      <c r="A335" s="4">
        <v>313</v>
      </c>
      <c r="B335" s="39" t="s">
        <v>274</v>
      </c>
      <c r="C335" s="10">
        <v>15066</v>
      </c>
      <c r="D335" s="34" t="s">
        <v>157</v>
      </c>
      <c r="E335" s="8" t="s">
        <v>158</v>
      </c>
      <c r="F335" s="77"/>
      <c r="G335" s="11"/>
      <c r="H335" s="80"/>
      <c r="I335" s="10" t="s">
        <v>38</v>
      </c>
      <c r="J335" s="8">
        <v>9</v>
      </c>
      <c r="K335" s="8">
        <v>351</v>
      </c>
      <c r="L335" s="8"/>
      <c r="M335" s="11" t="s">
        <v>76</v>
      </c>
      <c r="N335" s="51">
        <v>31.3</v>
      </c>
      <c r="O335" s="109"/>
      <c r="P335" s="110">
        <v>5050</v>
      </c>
      <c r="Q335" s="5" t="s">
        <v>360</v>
      </c>
      <c r="R335" s="12" t="s">
        <v>19</v>
      </c>
      <c r="S335" s="127"/>
      <c r="U335" s="61"/>
    </row>
    <row r="336" spans="1:21" s="58" customFormat="1" ht="30">
      <c r="A336" s="4">
        <v>314</v>
      </c>
      <c r="B336" s="39" t="s">
        <v>274</v>
      </c>
      <c r="C336" s="10">
        <v>15066</v>
      </c>
      <c r="D336" s="34" t="s">
        <v>157</v>
      </c>
      <c r="E336" s="8" t="s">
        <v>158</v>
      </c>
      <c r="F336" s="77"/>
      <c r="G336" s="11"/>
      <c r="H336" s="80"/>
      <c r="I336" s="10" t="s">
        <v>38</v>
      </c>
      <c r="J336" s="8">
        <v>20</v>
      </c>
      <c r="K336" s="8">
        <v>219</v>
      </c>
      <c r="L336" s="8"/>
      <c r="M336" s="11" t="s">
        <v>107</v>
      </c>
      <c r="N336" s="51">
        <v>0.44</v>
      </c>
      <c r="O336" s="109"/>
      <c r="P336" s="110">
        <v>500</v>
      </c>
      <c r="Q336" s="5" t="s">
        <v>360</v>
      </c>
      <c r="R336" s="12" t="s">
        <v>19</v>
      </c>
      <c r="S336" s="127"/>
      <c r="U336" s="61"/>
    </row>
    <row r="337" spans="1:21" s="58" customFormat="1" ht="30">
      <c r="A337" s="4">
        <v>315</v>
      </c>
      <c r="B337" s="39" t="s">
        <v>274</v>
      </c>
      <c r="C337" s="10">
        <v>15066</v>
      </c>
      <c r="D337" s="34" t="s">
        <v>157</v>
      </c>
      <c r="E337" s="8" t="s">
        <v>158</v>
      </c>
      <c r="F337" s="77"/>
      <c r="G337" s="11"/>
      <c r="H337" s="80"/>
      <c r="I337" s="10" t="s">
        <v>38</v>
      </c>
      <c r="J337" s="8">
        <v>21</v>
      </c>
      <c r="K337" s="8">
        <v>153</v>
      </c>
      <c r="L337" s="8"/>
      <c r="M337" s="11" t="s">
        <v>107</v>
      </c>
      <c r="N337" s="51">
        <v>0.35</v>
      </c>
      <c r="O337" s="109"/>
      <c r="P337" s="110">
        <v>400</v>
      </c>
      <c r="Q337" s="5" t="s">
        <v>360</v>
      </c>
      <c r="R337" s="12" t="s">
        <v>19</v>
      </c>
      <c r="S337" s="127"/>
      <c r="U337" s="61"/>
    </row>
    <row r="338" spans="1:21" s="58" customFormat="1" ht="30">
      <c r="A338" s="4">
        <v>316</v>
      </c>
      <c r="B338" s="39" t="s">
        <v>274</v>
      </c>
      <c r="C338" s="10">
        <v>15066</v>
      </c>
      <c r="D338" s="34" t="s">
        <v>157</v>
      </c>
      <c r="E338" s="8" t="s">
        <v>158</v>
      </c>
      <c r="F338" s="77"/>
      <c r="G338" s="11"/>
      <c r="H338" s="80"/>
      <c r="I338" s="10" t="s">
        <v>38</v>
      </c>
      <c r="J338" s="8">
        <v>21</v>
      </c>
      <c r="K338" s="8">
        <v>154</v>
      </c>
      <c r="L338" s="8"/>
      <c r="M338" s="11" t="s">
        <v>200</v>
      </c>
      <c r="N338" s="51">
        <v>30</v>
      </c>
      <c r="O338" s="109"/>
      <c r="P338" s="110">
        <v>40</v>
      </c>
      <c r="Q338" s="5" t="s">
        <v>360</v>
      </c>
      <c r="R338" s="12" t="s">
        <v>19</v>
      </c>
      <c r="S338" s="127"/>
      <c r="U338" s="61"/>
    </row>
    <row r="339" spans="1:21" s="58" customFormat="1" ht="30">
      <c r="A339" s="4">
        <v>317</v>
      </c>
      <c r="B339" s="39" t="s">
        <v>274</v>
      </c>
      <c r="C339" s="10">
        <v>15066</v>
      </c>
      <c r="D339" s="34" t="s">
        <v>157</v>
      </c>
      <c r="E339" s="8" t="s">
        <v>158</v>
      </c>
      <c r="F339" s="77"/>
      <c r="G339" s="11"/>
      <c r="H339" s="80"/>
      <c r="I339" s="10" t="s">
        <v>38</v>
      </c>
      <c r="J339" s="8">
        <v>21</v>
      </c>
      <c r="K339" s="8">
        <v>196</v>
      </c>
      <c r="L339" s="8"/>
      <c r="M339" s="11" t="s">
        <v>107</v>
      </c>
      <c r="N339" s="51">
        <v>16.09</v>
      </c>
      <c r="O339" s="109"/>
      <c r="P339" s="110">
        <v>18330</v>
      </c>
      <c r="Q339" s="5" t="s">
        <v>360</v>
      </c>
      <c r="R339" s="12" t="s">
        <v>19</v>
      </c>
      <c r="S339" s="127"/>
      <c r="U339" s="61"/>
    </row>
    <row r="340" spans="1:21" s="58" customFormat="1" ht="30">
      <c r="A340" s="4">
        <v>318</v>
      </c>
      <c r="B340" s="39" t="s">
        <v>274</v>
      </c>
      <c r="C340" s="10">
        <v>15066</v>
      </c>
      <c r="D340" s="34" t="s">
        <v>157</v>
      </c>
      <c r="E340" s="8" t="s">
        <v>158</v>
      </c>
      <c r="F340" s="77"/>
      <c r="G340" s="11"/>
      <c r="H340" s="80"/>
      <c r="I340" s="10" t="s">
        <v>38</v>
      </c>
      <c r="J340" s="8">
        <v>21</v>
      </c>
      <c r="K340" s="8">
        <v>197</v>
      </c>
      <c r="L340" s="8"/>
      <c r="M340" s="11" t="s">
        <v>107</v>
      </c>
      <c r="N340" s="51">
        <v>0.41</v>
      </c>
      <c r="O340" s="109"/>
      <c r="P340" s="110">
        <v>470</v>
      </c>
      <c r="Q340" s="5" t="s">
        <v>360</v>
      </c>
      <c r="R340" s="12" t="s">
        <v>19</v>
      </c>
      <c r="S340" s="127"/>
      <c r="U340" s="60"/>
    </row>
    <row r="341" spans="1:21" s="58" customFormat="1" ht="30">
      <c r="A341" s="4">
        <v>319</v>
      </c>
      <c r="B341" s="39" t="s">
        <v>274</v>
      </c>
      <c r="C341" s="10">
        <v>15066</v>
      </c>
      <c r="D341" s="34" t="s">
        <v>157</v>
      </c>
      <c r="E341" s="8" t="s">
        <v>158</v>
      </c>
      <c r="F341" s="77"/>
      <c r="G341" s="11"/>
      <c r="H341" s="80"/>
      <c r="I341" s="10" t="s">
        <v>38</v>
      </c>
      <c r="J341" s="8">
        <v>21</v>
      </c>
      <c r="K341" s="8">
        <v>198</v>
      </c>
      <c r="L341" s="8"/>
      <c r="M341" s="11" t="s">
        <v>159</v>
      </c>
      <c r="N341" s="51">
        <v>0.02</v>
      </c>
      <c r="O341" s="109"/>
      <c r="P341" s="110">
        <v>150</v>
      </c>
      <c r="Q341" s="5" t="s">
        <v>360</v>
      </c>
      <c r="R341" s="12" t="s">
        <v>19</v>
      </c>
      <c r="S341" s="127"/>
      <c r="U341" s="61"/>
    </row>
    <row r="342" spans="1:21" s="58" customFormat="1" ht="30">
      <c r="A342" s="4">
        <v>320</v>
      </c>
      <c r="B342" s="39" t="s">
        <v>274</v>
      </c>
      <c r="C342" s="10">
        <v>15066</v>
      </c>
      <c r="D342" s="34" t="s">
        <v>157</v>
      </c>
      <c r="E342" s="8" t="s">
        <v>158</v>
      </c>
      <c r="F342" s="77"/>
      <c r="G342" s="11"/>
      <c r="H342" s="80"/>
      <c r="I342" s="10" t="s">
        <v>38</v>
      </c>
      <c r="J342" s="8">
        <v>21</v>
      </c>
      <c r="K342" s="8">
        <v>199</v>
      </c>
      <c r="L342" s="8"/>
      <c r="M342" s="11" t="s">
        <v>107</v>
      </c>
      <c r="N342" s="51">
        <v>5.77</v>
      </c>
      <c r="O342" s="109"/>
      <c r="P342" s="110">
        <v>6570</v>
      </c>
      <c r="Q342" s="5" t="s">
        <v>360</v>
      </c>
      <c r="R342" s="12" t="s">
        <v>19</v>
      </c>
      <c r="S342" s="127"/>
      <c r="U342" s="61"/>
    </row>
    <row r="343" spans="1:21" s="58" customFormat="1" ht="30">
      <c r="A343" s="4">
        <v>321</v>
      </c>
      <c r="B343" s="39" t="s">
        <v>274</v>
      </c>
      <c r="C343" s="10">
        <v>15066</v>
      </c>
      <c r="D343" s="34" t="s">
        <v>157</v>
      </c>
      <c r="E343" s="8" t="s">
        <v>158</v>
      </c>
      <c r="F343" s="77"/>
      <c r="G343" s="11"/>
      <c r="H343" s="80"/>
      <c r="I343" s="10" t="s">
        <v>38</v>
      </c>
      <c r="J343" s="8">
        <v>21</v>
      </c>
      <c r="K343" s="8">
        <v>245</v>
      </c>
      <c r="L343" s="8"/>
      <c r="M343" s="11" t="s">
        <v>107</v>
      </c>
      <c r="N343" s="51">
        <v>5.17</v>
      </c>
      <c r="O343" s="109"/>
      <c r="P343" s="110">
        <v>5890</v>
      </c>
      <c r="Q343" s="5" t="s">
        <v>360</v>
      </c>
      <c r="R343" s="12" t="s">
        <v>19</v>
      </c>
      <c r="S343" s="127"/>
      <c r="U343" s="61"/>
    </row>
    <row r="344" spans="1:21" s="58" customFormat="1" ht="30">
      <c r="A344" s="4">
        <v>322</v>
      </c>
      <c r="B344" s="39" t="s">
        <v>274</v>
      </c>
      <c r="C344" s="10">
        <v>15066</v>
      </c>
      <c r="D344" s="34" t="s">
        <v>157</v>
      </c>
      <c r="E344" s="8" t="s">
        <v>158</v>
      </c>
      <c r="F344" s="77"/>
      <c r="G344" s="11"/>
      <c r="H344" s="80"/>
      <c r="I344" s="10" t="s">
        <v>38</v>
      </c>
      <c r="J344" s="8">
        <v>21</v>
      </c>
      <c r="K344" s="8">
        <v>246</v>
      </c>
      <c r="L344" s="8"/>
      <c r="M344" s="11" t="s">
        <v>107</v>
      </c>
      <c r="N344" s="51">
        <v>13.42</v>
      </c>
      <c r="O344" s="109"/>
      <c r="P344" s="110">
        <v>15280</v>
      </c>
      <c r="Q344" s="5" t="s">
        <v>360</v>
      </c>
      <c r="R344" s="12" t="s">
        <v>19</v>
      </c>
      <c r="S344" s="127"/>
      <c r="T344" s="66"/>
      <c r="U344" s="60"/>
    </row>
    <row r="345" spans="1:21" s="58" customFormat="1" ht="30">
      <c r="A345" s="4">
        <v>310</v>
      </c>
      <c r="B345" s="39" t="s">
        <v>274</v>
      </c>
      <c r="C345" s="10">
        <v>15066</v>
      </c>
      <c r="D345" s="34" t="s">
        <v>157</v>
      </c>
      <c r="E345" s="8" t="s">
        <v>158</v>
      </c>
      <c r="F345" s="77" t="s">
        <v>163</v>
      </c>
      <c r="G345" s="103" t="s">
        <v>273</v>
      </c>
      <c r="H345" s="102" t="s">
        <v>272</v>
      </c>
      <c r="I345" s="10" t="s">
        <v>17</v>
      </c>
      <c r="J345" s="8">
        <v>9</v>
      </c>
      <c r="K345" s="8">
        <v>455</v>
      </c>
      <c r="L345" s="8"/>
      <c r="M345" s="11" t="s">
        <v>44</v>
      </c>
      <c r="N345" s="51">
        <v>464.81</v>
      </c>
      <c r="O345" s="116">
        <v>573</v>
      </c>
      <c r="P345" s="108">
        <v>824</v>
      </c>
      <c r="Q345" s="5" t="s">
        <v>361</v>
      </c>
      <c r="R345" s="12" t="s">
        <v>19</v>
      </c>
      <c r="S345" s="127"/>
      <c r="U345" s="60"/>
    </row>
    <row r="346" spans="1:21" s="58" customFormat="1" ht="15">
      <c r="A346" s="17">
        <v>323</v>
      </c>
      <c r="B346" s="50" t="s">
        <v>274</v>
      </c>
      <c r="C346" s="19">
        <v>15076</v>
      </c>
      <c r="D346" s="35" t="s">
        <v>161</v>
      </c>
      <c r="E346" s="18" t="s">
        <v>241</v>
      </c>
      <c r="F346" s="76" t="s">
        <v>155</v>
      </c>
      <c r="G346" s="23" t="s">
        <v>273</v>
      </c>
      <c r="H346" s="42" t="s">
        <v>271</v>
      </c>
      <c r="I346" s="19" t="s">
        <v>17</v>
      </c>
      <c r="J346" s="18">
        <v>20</v>
      </c>
      <c r="K346" s="18">
        <v>609</v>
      </c>
      <c r="L346" s="18"/>
      <c r="M346" s="23" t="s">
        <v>21</v>
      </c>
      <c r="N346" s="54">
        <v>15786.75</v>
      </c>
      <c r="O346" s="111">
        <v>13180</v>
      </c>
      <c r="P346" s="104">
        <v>3324</v>
      </c>
      <c r="Q346" s="16" t="s">
        <v>302</v>
      </c>
      <c r="R346" s="57" t="s">
        <v>22</v>
      </c>
      <c r="S346" s="125"/>
      <c r="U346" s="60"/>
    </row>
    <row r="347" spans="1:21" s="58" customFormat="1" ht="15">
      <c r="A347" s="4">
        <v>324</v>
      </c>
      <c r="B347" s="39" t="s">
        <v>274</v>
      </c>
      <c r="C347" s="10">
        <v>15076</v>
      </c>
      <c r="D347" s="33" t="s">
        <v>161</v>
      </c>
      <c r="E347" s="8" t="s">
        <v>240</v>
      </c>
      <c r="F347" s="76" t="s">
        <v>150</v>
      </c>
      <c r="G347" s="168" t="s">
        <v>273</v>
      </c>
      <c r="H347" s="189" t="s">
        <v>271</v>
      </c>
      <c r="I347" s="10" t="s">
        <v>17</v>
      </c>
      <c r="J347" s="8">
        <v>20</v>
      </c>
      <c r="K347" s="8">
        <v>129</v>
      </c>
      <c r="L347" s="8">
        <v>2</v>
      </c>
      <c r="M347" s="11" t="s">
        <v>21</v>
      </c>
      <c r="N347" s="54">
        <v>6307.57</v>
      </c>
      <c r="O347" s="232">
        <v>3570</v>
      </c>
      <c r="P347" s="215">
        <v>3718</v>
      </c>
      <c r="Q347" s="177" t="s">
        <v>303</v>
      </c>
      <c r="R347" s="12" t="s">
        <v>22</v>
      </c>
      <c r="S347" s="163"/>
      <c r="U347" s="59"/>
    </row>
    <row r="348" spans="1:19" s="58" customFormat="1" ht="15">
      <c r="A348" s="17"/>
      <c r="B348" s="50" t="s">
        <v>274</v>
      </c>
      <c r="C348" s="19">
        <v>15076</v>
      </c>
      <c r="D348" s="35" t="s">
        <v>161</v>
      </c>
      <c r="E348" s="18" t="s">
        <v>240</v>
      </c>
      <c r="F348" s="76" t="s">
        <v>150</v>
      </c>
      <c r="G348" s="168"/>
      <c r="H348" s="213"/>
      <c r="I348" s="19" t="s">
        <v>17</v>
      </c>
      <c r="J348" s="18">
        <v>20</v>
      </c>
      <c r="K348" s="18">
        <v>129</v>
      </c>
      <c r="L348" s="18">
        <v>3</v>
      </c>
      <c r="M348" s="94" t="s">
        <v>80</v>
      </c>
      <c r="N348" s="51">
        <v>557.77</v>
      </c>
      <c r="O348" s="240"/>
      <c r="P348" s="215"/>
      <c r="Q348" s="179"/>
      <c r="R348" s="57" t="s">
        <v>22</v>
      </c>
      <c r="S348" s="166"/>
    </row>
    <row r="349" spans="1:20" s="58" customFormat="1" ht="15">
      <c r="A349" s="17"/>
      <c r="B349" s="50" t="s">
        <v>274</v>
      </c>
      <c r="C349" s="19">
        <v>15076</v>
      </c>
      <c r="D349" s="35" t="s">
        <v>161</v>
      </c>
      <c r="E349" s="18" t="s">
        <v>240</v>
      </c>
      <c r="F349" s="76" t="s">
        <v>150</v>
      </c>
      <c r="G349" s="168"/>
      <c r="H349" s="214"/>
      <c r="I349" s="19" t="s">
        <v>17</v>
      </c>
      <c r="J349" s="18">
        <v>20</v>
      </c>
      <c r="K349" s="18">
        <v>129</v>
      </c>
      <c r="L349" s="18">
        <v>4</v>
      </c>
      <c r="M349" s="94" t="s">
        <v>29</v>
      </c>
      <c r="N349" s="51">
        <v>6584.83</v>
      </c>
      <c r="O349" s="230"/>
      <c r="P349" s="215"/>
      <c r="Q349" s="180"/>
      <c r="R349" s="57" t="s">
        <v>22</v>
      </c>
      <c r="S349" s="167"/>
      <c r="T349" s="66"/>
    </row>
    <row r="350" spans="1:21" s="58" customFormat="1" ht="15">
      <c r="A350" s="4">
        <v>325</v>
      </c>
      <c r="B350" s="39" t="s">
        <v>274</v>
      </c>
      <c r="C350" s="19">
        <v>15076</v>
      </c>
      <c r="D350" s="35" t="s">
        <v>161</v>
      </c>
      <c r="E350" s="18" t="s">
        <v>237</v>
      </c>
      <c r="F350" s="76" t="s">
        <v>390</v>
      </c>
      <c r="G350" s="23"/>
      <c r="H350" s="149"/>
      <c r="I350" s="19" t="s">
        <v>17</v>
      </c>
      <c r="J350" s="18">
        <v>20</v>
      </c>
      <c r="K350" s="18">
        <v>26</v>
      </c>
      <c r="L350" s="18">
        <v>6</v>
      </c>
      <c r="M350" s="23" t="s">
        <v>80</v>
      </c>
      <c r="N350" s="54">
        <v>1213.67</v>
      </c>
      <c r="O350" s="148">
        <v>1044</v>
      </c>
      <c r="P350" s="104">
        <v>530</v>
      </c>
      <c r="Q350" s="5" t="s">
        <v>391</v>
      </c>
      <c r="R350" s="12" t="s">
        <v>22</v>
      </c>
      <c r="S350" s="166"/>
      <c r="U350" s="60"/>
    </row>
    <row r="351" spans="1:21" s="58" customFormat="1" ht="15">
      <c r="A351" s="4">
        <v>326</v>
      </c>
      <c r="B351" s="39" t="s">
        <v>274</v>
      </c>
      <c r="C351" s="19">
        <v>15076</v>
      </c>
      <c r="D351" s="35" t="s">
        <v>161</v>
      </c>
      <c r="E351" s="18" t="s">
        <v>237</v>
      </c>
      <c r="F351" s="76"/>
      <c r="G351" s="23"/>
      <c r="H351" s="42"/>
      <c r="I351" s="19" t="s">
        <v>38</v>
      </c>
      <c r="J351" s="18">
        <v>20</v>
      </c>
      <c r="K351" s="18">
        <v>27</v>
      </c>
      <c r="L351" s="18"/>
      <c r="M351" s="23" t="s">
        <v>162</v>
      </c>
      <c r="N351" s="54">
        <v>230.64</v>
      </c>
      <c r="O351" s="111"/>
      <c r="P351" s="104">
        <v>16540</v>
      </c>
      <c r="Q351" s="5" t="s">
        <v>312</v>
      </c>
      <c r="R351" s="12" t="s">
        <v>22</v>
      </c>
      <c r="S351" s="167"/>
      <c r="U351" s="59"/>
    </row>
    <row r="352" spans="1:21" s="58" customFormat="1" ht="15">
      <c r="A352" s="153">
        <v>327</v>
      </c>
      <c r="B352" s="211" t="s">
        <v>274</v>
      </c>
      <c r="C352" s="207">
        <v>15076</v>
      </c>
      <c r="D352" s="300" t="s">
        <v>161</v>
      </c>
      <c r="E352" s="194" t="s">
        <v>238</v>
      </c>
      <c r="F352" s="225" t="s">
        <v>163</v>
      </c>
      <c r="G352" s="168" t="s">
        <v>273</v>
      </c>
      <c r="H352" s="189" t="s">
        <v>271</v>
      </c>
      <c r="I352" s="10" t="s">
        <v>17</v>
      </c>
      <c r="J352" s="8">
        <v>20</v>
      </c>
      <c r="K352" s="8">
        <v>610</v>
      </c>
      <c r="L352" s="37" t="s">
        <v>213</v>
      </c>
      <c r="M352" s="11" t="s">
        <v>21</v>
      </c>
      <c r="N352" s="51">
        <v>187.45</v>
      </c>
      <c r="O352" s="229">
        <v>460</v>
      </c>
      <c r="P352" s="231"/>
      <c r="Q352" s="177" t="s">
        <v>221</v>
      </c>
      <c r="R352" s="12" t="s">
        <v>19</v>
      </c>
      <c r="S352" s="163"/>
      <c r="U352" s="60"/>
    </row>
    <row r="353" spans="1:19" s="58" customFormat="1" ht="15">
      <c r="A353" s="154"/>
      <c r="B353" s="270"/>
      <c r="C353" s="311"/>
      <c r="D353" s="204"/>
      <c r="E353" s="204"/>
      <c r="F353" s="197"/>
      <c r="G353" s="186"/>
      <c r="H353" s="201"/>
      <c r="I353" s="19" t="s">
        <v>17</v>
      </c>
      <c r="J353" s="18">
        <v>20</v>
      </c>
      <c r="K353" s="18">
        <v>610</v>
      </c>
      <c r="L353" s="118">
        <v>4</v>
      </c>
      <c r="M353" s="94" t="s">
        <v>35</v>
      </c>
      <c r="N353" s="51">
        <v>905.61</v>
      </c>
      <c r="O353" s="240"/>
      <c r="P353" s="231"/>
      <c r="Q353" s="179"/>
      <c r="R353" s="57" t="s">
        <v>19</v>
      </c>
      <c r="S353" s="172"/>
    </row>
    <row r="354" spans="1:19" s="58" customFormat="1" ht="15">
      <c r="A354" s="154"/>
      <c r="B354" s="270"/>
      <c r="C354" s="311"/>
      <c r="D354" s="204"/>
      <c r="E354" s="204"/>
      <c r="F354" s="197"/>
      <c r="G354" s="186"/>
      <c r="H354" s="201"/>
      <c r="I354" s="19" t="s">
        <v>17</v>
      </c>
      <c r="J354" s="18">
        <v>20</v>
      </c>
      <c r="K354" s="18">
        <v>610</v>
      </c>
      <c r="L354" s="118">
        <v>5</v>
      </c>
      <c r="M354" s="94" t="s">
        <v>80</v>
      </c>
      <c r="N354" s="51">
        <v>636.53</v>
      </c>
      <c r="O354" s="240"/>
      <c r="P354" s="231"/>
      <c r="Q354" s="179"/>
      <c r="R354" s="57" t="s">
        <v>19</v>
      </c>
      <c r="S354" s="172"/>
    </row>
    <row r="355" spans="1:19" s="58" customFormat="1" ht="15">
      <c r="A355" s="155"/>
      <c r="B355" s="264"/>
      <c r="C355" s="220"/>
      <c r="D355" s="196"/>
      <c r="E355" s="196"/>
      <c r="F355" s="198"/>
      <c r="G355" s="186"/>
      <c r="H355" s="190"/>
      <c r="I355" s="19" t="s">
        <v>17</v>
      </c>
      <c r="J355" s="18">
        <v>20</v>
      </c>
      <c r="K355" s="18">
        <v>610</v>
      </c>
      <c r="L355" s="118">
        <v>6</v>
      </c>
      <c r="M355" s="94" t="s">
        <v>23</v>
      </c>
      <c r="N355" s="51">
        <v>91.1</v>
      </c>
      <c r="O355" s="230"/>
      <c r="P355" s="231"/>
      <c r="Q355" s="180"/>
      <c r="R355" s="57" t="s">
        <v>19</v>
      </c>
      <c r="S355" s="173"/>
    </row>
    <row r="356" spans="1:21" s="58" customFormat="1" ht="75">
      <c r="A356" s="4">
        <v>328</v>
      </c>
      <c r="B356" s="39" t="s">
        <v>274</v>
      </c>
      <c r="C356" s="10">
        <v>15076</v>
      </c>
      <c r="D356" s="33" t="s">
        <v>161</v>
      </c>
      <c r="E356" s="8" t="s">
        <v>239</v>
      </c>
      <c r="F356" s="76" t="s">
        <v>28</v>
      </c>
      <c r="G356" s="23" t="s">
        <v>273</v>
      </c>
      <c r="H356" s="42" t="s">
        <v>272</v>
      </c>
      <c r="I356" s="10" t="s">
        <v>17</v>
      </c>
      <c r="J356" s="8">
        <v>6</v>
      </c>
      <c r="K356" s="8">
        <v>384</v>
      </c>
      <c r="L356" s="8">
        <v>1</v>
      </c>
      <c r="M356" s="11" t="s">
        <v>71</v>
      </c>
      <c r="N356" s="51">
        <v>833.88</v>
      </c>
      <c r="O356" s="109">
        <v>741</v>
      </c>
      <c r="P356" s="110">
        <v>2741</v>
      </c>
      <c r="Q356" s="5" t="s">
        <v>304</v>
      </c>
      <c r="R356" s="12" t="s">
        <v>22</v>
      </c>
      <c r="S356" s="147" t="s">
        <v>386</v>
      </c>
      <c r="U356" s="59"/>
    </row>
    <row r="357" spans="1:21" s="58" customFormat="1" ht="30">
      <c r="A357" s="17">
        <v>329</v>
      </c>
      <c r="B357" s="50" t="s">
        <v>274</v>
      </c>
      <c r="C357" s="19">
        <v>15011</v>
      </c>
      <c r="D357" s="35" t="s">
        <v>164</v>
      </c>
      <c r="E357" s="18" t="s">
        <v>165</v>
      </c>
      <c r="F357" s="76" t="s">
        <v>166</v>
      </c>
      <c r="G357" s="23" t="s">
        <v>273</v>
      </c>
      <c r="H357" s="189" t="s">
        <v>272</v>
      </c>
      <c r="I357" s="19" t="s">
        <v>17</v>
      </c>
      <c r="J357" s="18">
        <v>22</v>
      </c>
      <c r="K357" s="18">
        <v>365</v>
      </c>
      <c r="L357" s="18">
        <v>1</v>
      </c>
      <c r="M357" s="23" t="s">
        <v>21</v>
      </c>
      <c r="N357" s="54">
        <v>35468.58</v>
      </c>
      <c r="O357" s="232">
        <v>26198</v>
      </c>
      <c r="P357" s="215">
        <v>61899</v>
      </c>
      <c r="Q357" s="16" t="s">
        <v>305</v>
      </c>
      <c r="R357" s="57" t="s">
        <v>22</v>
      </c>
      <c r="S357" s="156"/>
      <c r="U357" s="60"/>
    </row>
    <row r="358" spans="1:21" s="58" customFormat="1" ht="30">
      <c r="A358" s="17">
        <v>331</v>
      </c>
      <c r="B358" s="50" t="s">
        <v>274</v>
      </c>
      <c r="C358" s="19">
        <v>15011</v>
      </c>
      <c r="D358" s="35" t="s">
        <v>164</v>
      </c>
      <c r="E358" s="18" t="s">
        <v>212</v>
      </c>
      <c r="F358" s="76" t="s">
        <v>28</v>
      </c>
      <c r="G358" s="23"/>
      <c r="H358" s="214"/>
      <c r="I358" s="19" t="s">
        <v>17</v>
      </c>
      <c r="J358" s="18">
        <v>22</v>
      </c>
      <c r="K358" s="18">
        <v>409</v>
      </c>
      <c r="L358" s="18"/>
      <c r="M358" s="23" t="s">
        <v>29</v>
      </c>
      <c r="N358" s="54">
        <v>103.29</v>
      </c>
      <c r="O358" s="247"/>
      <c r="P358" s="215"/>
      <c r="Q358" s="16" t="s">
        <v>306</v>
      </c>
      <c r="R358" s="57" t="s">
        <v>22</v>
      </c>
      <c r="S358" s="162"/>
      <c r="U358" s="60"/>
    </row>
    <row r="359" spans="1:21" s="58" customFormat="1" ht="15">
      <c r="A359" s="4">
        <v>330</v>
      </c>
      <c r="B359" s="39" t="s">
        <v>274</v>
      </c>
      <c r="C359" s="10">
        <v>15011</v>
      </c>
      <c r="D359" s="33" t="s">
        <v>164</v>
      </c>
      <c r="E359" s="8" t="s">
        <v>167</v>
      </c>
      <c r="F359" s="76" t="s">
        <v>168</v>
      </c>
      <c r="G359" s="23" t="s">
        <v>273</v>
      </c>
      <c r="H359" s="42" t="s">
        <v>279</v>
      </c>
      <c r="I359" s="10" t="s">
        <v>17</v>
      </c>
      <c r="J359" s="8">
        <v>28</v>
      </c>
      <c r="K359" s="8">
        <v>343</v>
      </c>
      <c r="L359" s="8"/>
      <c r="M359" s="11" t="s">
        <v>21</v>
      </c>
      <c r="N359" s="51">
        <v>9168.66</v>
      </c>
      <c r="O359" s="109">
        <v>1568</v>
      </c>
      <c r="P359" s="110">
        <v>8707</v>
      </c>
      <c r="Q359" s="16" t="s">
        <v>311</v>
      </c>
      <c r="R359" s="12" t="s">
        <v>22</v>
      </c>
      <c r="S359" s="127"/>
      <c r="U359" s="61"/>
    </row>
    <row r="360" spans="1:21" s="58" customFormat="1" ht="15">
      <c r="A360" s="4">
        <v>332</v>
      </c>
      <c r="B360" s="39" t="s">
        <v>274</v>
      </c>
      <c r="C360" s="10">
        <v>15011</v>
      </c>
      <c r="D360" s="33" t="s">
        <v>164</v>
      </c>
      <c r="E360" s="8" t="s">
        <v>167</v>
      </c>
      <c r="F360" s="187" t="s">
        <v>169</v>
      </c>
      <c r="G360" s="168" t="s">
        <v>273</v>
      </c>
      <c r="H360" s="189" t="s">
        <v>279</v>
      </c>
      <c r="I360" s="170" t="s">
        <v>17</v>
      </c>
      <c r="J360" s="194">
        <v>28</v>
      </c>
      <c r="K360" s="32">
        <v>28</v>
      </c>
      <c r="L360" s="8"/>
      <c r="M360" s="207" t="s">
        <v>21</v>
      </c>
      <c r="N360" s="342">
        <v>9611.57</v>
      </c>
      <c r="O360" s="229">
        <v>4776</v>
      </c>
      <c r="P360" s="231">
        <v>4500</v>
      </c>
      <c r="Q360" s="174" t="s">
        <v>333</v>
      </c>
      <c r="R360" s="57" t="s">
        <v>22</v>
      </c>
      <c r="S360" s="156"/>
      <c r="U360" s="59"/>
    </row>
    <row r="361" spans="1:21" s="58" customFormat="1" ht="15">
      <c r="A361" s="4">
        <v>333</v>
      </c>
      <c r="B361" s="39" t="s">
        <v>274</v>
      </c>
      <c r="C361" s="10">
        <v>15011</v>
      </c>
      <c r="D361" s="33" t="s">
        <v>164</v>
      </c>
      <c r="E361" s="8" t="s">
        <v>167</v>
      </c>
      <c r="F361" s="217"/>
      <c r="G361" s="186"/>
      <c r="H361" s="201"/>
      <c r="I361" s="205"/>
      <c r="J361" s="204"/>
      <c r="K361" s="32">
        <v>44</v>
      </c>
      <c r="L361" s="8"/>
      <c r="M361" s="219"/>
      <c r="N361" s="366"/>
      <c r="O361" s="240"/>
      <c r="P361" s="231"/>
      <c r="Q361" s="182"/>
      <c r="R361" s="57" t="s">
        <v>22</v>
      </c>
      <c r="S361" s="161"/>
      <c r="U361" s="59"/>
    </row>
    <row r="362" spans="1:21" s="58" customFormat="1" ht="15">
      <c r="A362" s="4">
        <v>334</v>
      </c>
      <c r="B362" s="39" t="s">
        <v>274</v>
      </c>
      <c r="C362" s="10">
        <v>15011</v>
      </c>
      <c r="D362" s="33" t="s">
        <v>164</v>
      </c>
      <c r="E362" s="8" t="s">
        <v>167</v>
      </c>
      <c r="F362" s="217"/>
      <c r="G362" s="186"/>
      <c r="H362" s="201"/>
      <c r="I362" s="205"/>
      <c r="J362" s="204"/>
      <c r="K362" s="32">
        <v>340</v>
      </c>
      <c r="L362" s="8"/>
      <c r="M362" s="219"/>
      <c r="N362" s="366"/>
      <c r="O362" s="240"/>
      <c r="P362" s="231"/>
      <c r="Q362" s="182"/>
      <c r="R362" s="57" t="s">
        <v>22</v>
      </c>
      <c r="S362" s="161"/>
      <c r="U362" s="61"/>
    </row>
    <row r="363" spans="1:21" s="58" customFormat="1" ht="15">
      <c r="A363" s="4">
        <v>335</v>
      </c>
      <c r="B363" s="39" t="s">
        <v>274</v>
      </c>
      <c r="C363" s="10">
        <v>15011</v>
      </c>
      <c r="D363" s="33" t="s">
        <v>164</v>
      </c>
      <c r="E363" s="8" t="s">
        <v>167</v>
      </c>
      <c r="F363" s="218"/>
      <c r="G363" s="186"/>
      <c r="H363" s="190"/>
      <c r="I363" s="206"/>
      <c r="J363" s="196"/>
      <c r="K363" s="32">
        <v>341</v>
      </c>
      <c r="L363" s="8"/>
      <c r="M363" s="208"/>
      <c r="N363" s="367"/>
      <c r="O363" s="240"/>
      <c r="P363" s="231"/>
      <c r="Q363" s="183"/>
      <c r="R363" s="57" t="s">
        <v>22</v>
      </c>
      <c r="S363" s="162"/>
      <c r="U363" s="60"/>
    </row>
    <row r="364" spans="1:21" s="58" customFormat="1" ht="15">
      <c r="A364" s="4">
        <v>336</v>
      </c>
      <c r="B364" s="39" t="s">
        <v>274</v>
      </c>
      <c r="C364" s="10">
        <v>15011</v>
      </c>
      <c r="D364" s="33" t="s">
        <v>164</v>
      </c>
      <c r="E364" s="8" t="s">
        <v>167</v>
      </c>
      <c r="F364" s="77" t="s">
        <v>150</v>
      </c>
      <c r="G364" s="199" t="s">
        <v>273</v>
      </c>
      <c r="H364" s="200" t="s">
        <v>279</v>
      </c>
      <c r="I364" s="10" t="s">
        <v>17</v>
      </c>
      <c r="J364" s="8">
        <v>28</v>
      </c>
      <c r="K364" s="8">
        <v>412</v>
      </c>
      <c r="L364" s="8"/>
      <c r="M364" s="11" t="s">
        <v>21</v>
      </c>
      <c r="N364" s="365">
        <v>2091.88</v>
      </c>
      <c r="O364" s="229">
        <v>1568</v>
      </c>
      <c r="P364" s="231">
        <v>2417</v>
      </c>
      <c r="Q364" s="5" t="s">
        <v>307</v>
      </c>
      <c r="R364" s="57" t="s">
        <v>22</v>
      </c>
      <c r="S364" s="156"/>
      <c r="U364" s="60"/>
    </row>
    <row r="365" spans="1:21" s="58" customFormat="1" ht="15">
      <c r="A365" s="4">
        <v>337</v>
      </c>
      <c r="B365" s="39" t="s">
        <v>274</v>
      </c>
      <c r="C365" s="10">
        <v>15011</v>
      </c>
      <c r="D365" s="33" t="s">
        <v>164</v>
      </c>
      <c r="E365" s="8" t="s">
        <v>170</v>
      </c>
      <c r="F365" s="77"/>
      <c r="G365" s="186"/>
      <c r="H365" s="201"/>
      <c r="I365" s="10" t="s">
        <v>38</v>
      </c>
      <c r="J365" s="8">
        <v>28</v>
      </c>
      <c r="K365" s="8">
        <v>342</v>
      </c>
      <c r="L365" s="8"/>
      <c r="M365" s="11" t="s">
        <v>171</v>
      </c>
      <c r="N365" s="365"/>
      <c r="O365" s="240"/>
      <c r="P365" s="231"/>
      <c r="Q365" s="5" t="s">
        <v>308</v>
      </c>
      <c r="R365" s="57" t="s">
        <v>22</v>
      </c>
      <c r="S365" s="161"/>
      <c r="U365" s="60"/>
    </row>
    <row r="366" spans="1:21" s="58" customFormat="1" ht="15">
      <c r="A366" s="17">
        <v>338</v>
      </c>
      <c r="B366" s="50" t="s">
        <v>274</v>
      </c>
      <c r="C366" s="19">
        <v>15011</v>
      </c>
      <c r="D366" s="35" t="s">
        <v>164</v>
      </c>
      <c r="E366" s="18" t="s">
        <v>170</v>
      </c>
      <c r="F366" s="76"/>
      <c r="G366" s="186"/>
      <c r="H366" s="190"/>
      <c r="I366" s="19" t="s">
        <v>38</v>
      </c>
      <c r="J366" s="18">
        <v>28</v>
      </c>
      <c r="K366" s="18">
        <v>430</v>
      </c>
      <c r="L366" s="18"/>
      <c r="M366" s="23" t="s">
        <v>171</v>
      </c>
      <c r="N366" s="365"/>
      <c r="O366" s="230"/>
      <c r="P366" s="231"/>
      <c r="Q366" s="16" t="s">
        <v>298</v>
      </c>
      <c r="R366" s="57" t="s">
        <v>22</v>
      </c>
      <c r="S366" s="162"/>
      <c r="U366" s="59"/>
    </row>
    <row r="367" spans="1:21" s="58" customFormat="1" ht="15">
      <c r="A367" s="4">
        <v>340</v>
      </c>
      <c r="B367" s="39" t="s">
        <v>274</v>
      </c>
      <c r="C367" s="10">
        <v>15011</v>
      </c>
      <c r="D367" s="33" t="s">
        <v>164</v>
      </c>
      <c r="E367" s="8" t="s">
        <v>172</v>
      </c>
      <c r="F367" s="76">
        <v>2</v>
      </c>
      <c r="G367" s="23" t="s">
        <v>278</v>
      </c>
      <c r="H367" s="42" t="s">
        <v>279</v>
      </c>
      <c r="I367" s="10" t="s">
        <v>17</v>
      </c>
      <c r="J367" s="8">
        <v>29</v>
      </c>
      <c r="K367" s="8">
        <v>20</v>
      </c>
      <c r="L367" s="8">
        <v>7</v>
      </c>
      <c r="M367" s="11" t="s">
        <v>80</v>
      </c>
      <c r="N367" s="51">
        <v>355.06</v>
      </c>
      <c r="O367" s="109">
        <v>201</v>
      </c>
      <c r="P367" s="110"/>
      <c r="Q367" s="5" t="s">
        <v>222</v>
      </c>
      <c r="R367" s="12" t="s">
        <v>19</v>
      </c>
      <c r="S367" s="127"/>
      <c r="U367" s="60"/>
    </row>
    <row r="368" spans="1:21" s="58" customFormat="1" ht="15">
      <c r="A368" s="4">
        <v>341</v>
      </c>
      <c r="B368" s="39" t="s">
        <v>274</v>
      </c>
      <c r="C368" s="10">
        <v>15011</v>
      </c>
      <c r="D368" s="33" t="s">
        <v>164</v>
      </c>
      <c r="E368" s="8" t="s">
        <v>173</v>
      </c>
      <c r="F368" s="76">
        <v>2</v>
      </c>
      <c r="G368" s="23" t="s">
        <v>278</v>
      </c>
      <c r="H368" s="42" t="s">
        <v>279</v>
      </c>
      <c r="I368" s="10" t="s">
        <v>17</v>
      </c>
      <c r="J368" s="8">
        <v>29</v>
      </c>
      <c r="K368" s="8">
        <v>1</v>
      </c>
      <c r="L368" s="8">
        <v>19</v>
      </c>
      <c r="M368" s="11" t="s">
        <v>80</v>
      </c>
      <c r="N368" s="51">
        <v>511.29</v>
      </c>
      <c r="O368" s="109">
        <v>124</v>
      </c>
      <c r="P368" s="110"/>
      <c r="Q368" s="5" t="s">
        <v>222</v>
      </c>
      <c r="R368" s="12" t="s">
        <v>19</v>
      </c>
      <c r="S368" s="127"/>
      <c r="U368" s="60"/>
    </row>
    <row r="369" spans="1:19" s="58" customFormat="1" ht="15">
      <c r="A369" s="4">
        <v>344</v>
      </c>
      <c r="B369" s="39" t="s">
        <v>274</v>
      </c>
      <c r="C369" s="10">
        <v>15060</v>
      </c>
      <c r="D369" s="33" t="s">
        <v>174</v>
      </c>
      <c r="E369" s="8" t="s">
        <v>175</v>
      </c>
      <c r="F369" s="77" t="s">
        <v>150</v>
      </c>
      <c r="G369" s="207" t="s">
        <v>273</v>
      </c>
      <c r="H369" s="200" t="s">
        <v>272</v>
      </c>
      <c r="I369" s="10" t="s">
        <v>17</v>
      </c>
      <c r="J369" s="8">
        <v>48</v>
      </c>
      <c r="K369" s="8">
        <v>122</v>
      </c>
      <c r="L369" s="8">
        <v>1</v>
      </c>
      <c r="M369" s="11" t="s">
        <v>44</v>
      </c>
      <c r="N369" s="51">
        <v>231.63</v>
      </c>
      <c r="O369" s="356">
        <v>262</v>
      </c>
      <c r="P369" s="354">
        <v>954</v>
      </c>
      <c r="Q369" s="177" t="s">
        <v>346</v>
      </c>
      <c r="R369" s="12" t="s">
        <v>19</v>
      </c>
      <c r="S369" s="163"/>
    </row>
    <row r="370" spans="1:19" s="58" customFormat="1" ht="15">
      <c r="A370" s="4"/>
      <c r="B370" s="39" t="s">
        <v>274</v>
      </c>
      <c r="C370" s="10">
        <v>15060</v>
      </c>
      <c r="D370" s="33" t="s">
        <v>174</v>
      </c>
      <c r="E370" s="8" t="s">
        <v>175</v>
      </c>
      <c r="F370" s="77" t="s">
        <v>28</v>
      </c>
      <c r="G370" s="208"/>
      <c r="H370" s="227"/>
      <c r="I370" s="10" t="s">
        <v>17</v>
      </c>
      <c r="J370" s="8">
        <v>48</v>
      </c>
      <c r="K370" s="8">
        <v>122</v>
      </c>
      <c r="L370" s="8">
        <v>2</v>
      </c>
      <c r="M370" s="11" t="s">
        <v>87</v>
      </c>
      <c r="N370" s="51">
        <v>33.47</v>
      </c>
      <c r="O370" s="357"/>
      <c r="P370" s="355"/>
      <c r="Q370" s="181"/>
      <c r="R370" s="57" t="s">
        <v>19</v>
      </c>
      <c r="S370" s="167"/>
    </row>
    <row r="371" spans="1:19" s="58" customFormat="1" ht="15">
      <c r="A371" s="4">
        <v>342</v>
      </c>
      <c r="B371" s="39" t="s">
        <v>274</v>
      </c>
      <c r="C371" s="10">
        <v>15060</v>
      </c>
      <c r="D371" s="33" t="s">
        <v>174</v>
      </c>
      <c r="E371" s="8" t="s">
        <v>175</v>
      </c>
      <c r="F371" s="77"/>
      <c r="G371" s="11"/>
      <c r="H371" s="80"/>
      <c r="I371" s="10" t="s">
        <v>38</v>
      </c>
      <c r="J371" s="8">
        <v>48</v>
      </c>
      <c r="K371" s="8">
        <v>40</v>
      </c>
      <c r="L371" s="8"/>
      <c r="M371" s="11" t="s">
        <v>159</v>
      </c>
      <c r="N371" s="51">
        <v>2.19</v>
      </c>
      <c r="O371" s="109"/>
      <c r="P371" s="110">
        <v>21200</v>
      </c>
      <c r="Q371" s="5" t="s">
        <v>347</v>
      </c>
      <c r="R371" s="12" t="s">
        <v>19</v>
      </c>
      <c r="S371" s="127"/>
    </row>
    <row r="372" spans="1:19" s="58" customFormat="1" ht="15">
      <c r="A372" s="4">
        <v>343</v>
      </c>
      <c r="B372" s="39" t="s">
        <v>274</v>
      </c>
      <c r="C372" s="10">
        <v>15060</v>
      </c>
      <c r="D372" s="33" t="s">
        <v>174</v>
      </c>
      <c r="E372" s="8" t="s">
        <v>176</v>
      </c>
      <c r="F372" s="77"/>
      <c r="G372" s="11"/>
      <c r="H372" s="80"/>
      <c r="I372" s="10" t="s">
        <v>38</v>
      </c>
      <c r="J372" s="8">
        <v>48</v>
      </c>
      <c r="K372" s="8">
        <v>42</v>
      </c>
      <c r="L372" s="8"/>
      <c r="M372" s="11" t="s">
        <v>177</v>
      </c>
      <c r="N372" s="51">
        <v>1.64</v>
      </c>
      <c r="O372" s="109"/>
      <c r="P372" s="110">
        <v>7940</v>
      </c>
      <c r="Q372" s="5" t="s">
        <v>347</v>
      </c>
      <c r="R372" s="12" t="s">
        <v>19</v>
      </c>
      <c r="S372" s="127"/>
    </row>
    <row r="373" spans="1:19" s="58" customFormat="1" ht="15">
      <c r="A373" s="17">
        <v>345</v>
      </c>
      <c r="B373" s="50" t="s">
        <v>274</v>
      </c>
      <c r="C373" s="19">
        <v>15060</v>
      </c>
      <c r="D373" s="35" t="s">
        <v>174</v>
      </c>
      <c r="E373" s="18" t="s">
        <v>175</v>
      </c>
      <c r="F373" s="76"/>
      <c r="G373" s="23"/>
      <c r="H373" s="42"/>
      <c r="I373" s="19" t="s">
        <v>38</v>
      </c>
      <c r="J373" s="18">
        <v>48</v>
      </c>
      <c r="K373" s="18">
        <v>65</v>
      </c>
      <c r="L373" s="18"/>
      <c r="M373" s="23" t="s">
        <v>109</v>
      </c>
      <c r="N373" s="54">
        <v>22.49</v>
      </c>
      <c r="O373" s="111"/>
      <c r="P373" s="104">
        <v>12440</v>
      </c>
      <c r="Q373" s="5" t="s">
        <v>347</v>
      </c>
      <c r="R373" s="57" t="s">
        <v>19</v>
      </c>
      <c r="S373" s="125"/>
    </row>
    <row r="374" spans="1:19" s="58" customFormat="1" ht="15">
      <c r="A374" s="17">
        <v>346</v>
      </c>
      <c r="B374" s="50" t="s">
        <v>274</v>
      </c>
      <c r="C374" s="19">
        <v>15060</v>
      </c>
      <c r="D374" s="35" t="s">
        <v>174</v>
      </c>
      <c r="E374" s="18" t="s">
        <v>175</v>
      </c>
      <c r="F374" s="76"/>
      <c r="G374" s="23"/>
      <c r="H374" s="42"/>
      <c r="I374" s="19" t="s">
        <v>38</v>
      </c>
      <c r="J374" s="18">
        <v>48</v>
      </c>
      <c r="K374" s="18">
        <v>66</v>
      </c>
      <c r="L374" s="18"/>
      <c r="M374" s="23" t="s">
        <v>76</v>
      </c>
      <c r="N374" s="54">
        <v>0.93</v>
      </c>
      <c r="O374" s="111"/>
      <c r="P374" s="104">
        <v>600</v>
      </c>
      <c r="Q374" s="5" t="s">
        <v>347</v>
      </c>
      <c r="R374" s="57" t="s">
        <v>19</v>
      </c>
      <c r="S374" s="125"/>
    </row>
    <row r="375" spans="1:19" s="58" customFormat="1" ht="15">
      <c r="A375" s="17">
        <v>347</v>
      </c>
      <c r="B375" s="50" t="s">
        <v>274</v>
      </c>
      <c r="C375" s="19">
        <v>15060</v>
      </c>
      <c r="D375" s="35" t="s">
        <v>174</v>
      </c>
      <c r="E375" s="18" t="s">
        <v>175</v>
      </c>
      <c r="F375" s="76"/>
      <c r="G375" s="23"/>
      <c r="H375" s="42"/>
      <c r="I375" s="19" t="s">
        <v>38</v>
      </c>
      <c r="J375" s="18">
        <v>48</v>
      </c>
      <c r="K375" s="18">
        <v>68</v>
      </c>
      <c r="L375" s="18"/>
      <c r="M375" s="23" t="s">
        <v>177</v>
      </c>
      <c r="N375" s="54">
        <v>2.99</v>
      </c>
      <c r="O375" s="111"/>
      <c r="P375" s="104">
        <v>14460</v>
      </c>
      <c r="Q375" s="5" t="s">
        <v>347</v>
      </c>
      <c r="R375" s="57" t="s">
        <v>19</v>
      </c>
      <c r="S375" s="125"/>
    </row>
    <row r="376" spans="1:19" s="58" customFormat="1" ht="15">
      <c r="A376" s="17">
        <v>348</v>
      </c>
      <c r="B376" s="50" t="s">
        <v>274</v>
      </c>
      <c r="C376" s="19">
        <v>15060</v>
      </c>
      <c r="D376" s="35" t="s">
        <v>174</v>
      </c>
      <c r="E376" s="18" t="s">
        <v>175</v>
      </c>
      <c r="F376" s="76"/>
      <c r="G376" s="23"/>
      <c r="H376" s="42"/>
      <c r="I376" s="19" t="s">
        <v>38</v>
      </c>
      <c r="J376" s="18">
        <v>48</v>
      </c>
      <c r="K376" s="18">
        <v>69</v>
      </c>
      <c r="L376" s="18"/>
      <c r="M376" s="23" t="s">
        <v>177</v>
      </c>
      <c r="N376" s="54">
        <v>1.17</v>
      </c>
      <c r="O376" s="111"/>
      <c r="P376" s="104">
        <v>5640</v>
      </c>
      <c r="Q376" s="5" t="s">
        <v>347</v>
      </c>
      <c r="R376" s="57" t="s">
        <v>19</v>
      </c>
      <c r="S376" s="125"/>
    </row>
    <row r="377" spans="1:19" s="58" customFormat="1" ht="15">
      <c r="A377" s="17">
        <v>349</v>
      </c>
      <c r="B377" s="50" t="s">
        <v>274</v>
      </c>
      <c r="C377" s="19">
        <v>15060</v>
      </c>
      <c r="D377" s="35" t="s">
        <v>174</v>
      </c>
      <c r="E377" s="18" t="s">
        <v>175</v>
      </c>
      <c r="F377" s="76"/>
      <c r="G377" s="23"/>
      <c r="H377" s="42"/>
      <c r="I377" s="19" t="s">
        <v>38</v>
      </c>
      <c r="J377" s="18">
        <v>48</v>
      </c>
      <c r="K377" s="18">
        <v>73</v>
      </c>
      <c r="L377" s="18"/>
      <c r="M377" s="23" t="s">
        <v>76</v>
      </c>
      <c r="N377" s="54">
        <v>14.18</v>
      </c>
      <c r="O377" s="111"/>
      <c r="P377" s="104">
        <v>5490</v>
      </c>
      <c r="Q377" s="5" t="s">
        <v>347</v>
      </c>
      <c r="R377" s="57" t="s">
        <v>19</v>
      </c>
      <c r="S377" s="125"/>
    </row>
    <row r="378" spans="1:19" s="58" customFormat="1" ht="15">
      <c r="A378" s="17">
        <v>350</v>
      </c>
      <c r="B378" s="50" t="s">
        <v>274</v>
      </c>
      <c r="C378" s="19">
        <v>15060</v>
      </c>
      <c r="D378" s="35" t="s">
        <v>174</v>
      </c>
      <c r="E378" s="18" t="s">
        <v>175</v>
      </c>
      <c r="F378" s="76"/>
      <c r="G378" s="23"/>
      <c r="H378" s="42"/>
      <c r="I378" s="19" t="s">
        <v>38</v>
      </c>
      <c r="J378" s="18">
        <v>48</v>
      </c>
      <c r="K378" s="18">
        <v>74</v>
      </c>
      <c r="L378" s="18"/>
      <c r="M378" s="23" t="s">
        <v>76</v>
      </c>
      <c r="N378" s="54">
        <v>1.07</v>
      </c>
      <c r="O378" s="111"/>
      <c r="P378" s="104">
        <v>690</v>
      </c>
      <c r="Q378" s="5" t="s">
        <v>347</v>
      </c>
      <c r="R378" s="57" t="s">
        <v>19</v>
      </c>
      <c r="S378" s="125"/>
    </row>
    <row r="379" spans="1:19" s="58" customFormat="1" ht="15">
      <c r="A379" s="17">
        <v>351</v>
      </c>
      <c r="B379" s="50" t="s">
        <v>274</v>
      </c>
      <c r="C379" s="19">
        <v>15060</v>
      </c>
      <c r="D379" s="35" t="s">
        <v>174</v>
      </c>
      <c r="E379" s="18" t="s">
        <v>175</v>
      </c>
      <c r="F379" s="76"/>
      <c r="G379" s="23"/>
      <c r="H379" s="42"/>
      <c r="I379" s="19" t="s">
        <v>38</v>
      </c>
      <c r="J379" s="18">
        <v>48</v>
      </c>
      <c r="K379" s="18">
        <v>75</v>
      </c>
      <c r="L379" s="18"/>
      <c r="M379" s="23" t="s">
        <v>109</v>
      </c>
      <c r="N379" s="54">
        <v>6.06</v>
      </c>
      <c r="O379" s="111"/>
      <c r="P379" s="104">
        <v>3350</v>
      </c>
      <c r="Q379" s="5" t="s">
        <v>347</v>
      </c>
      <c r="R379" s="57" t="s">
        <v>19</v>
      </c>
      <c r="S379" s="125"/>
    </row>
    <row r="380" spans="1:19" s="58" customFormat="1" ht="15">
      <c r="A380" s="17">
        <v>352</v>
      </c>
      <c r="B380" s="50" t="s">
        <v>274</v>
      </c>
      <c r="C380" s="19">
        <v>15060</v>
      </c>
      <c r="D380" s="35" t="s">
        <v>174</v>
      </c>
      <c r="E380" s="18" t="s">
        <v>175</v>
      </c>
      <c r="F380" s="76"/>
      <c r="G380" s="23"/>
      <c r="H380" s="42"/>
      <c r="I380" s="19" t="s">
        <v>38</v>
      </c>
      <c r="J380" s="18">
        <v>48</v>
      </c>
      <c r="K380" s="18">
        <v>76</v>
      </c>
      <c r="L380" s="18"/>
      <c r="M380" s="23" t="s">
        <v>76</v>
      </c>
      <c r="N380" s="54">
        <v>0.37</v>
      </c>
      <c r="O380" s="111"/>
      <c r="P380" s="104">
        <v>240</v>
      </c>
      <c r="Q380" s="5" t="s">
        <v>347</v>
      </c>
      <c r="R380" s="57" t="s">
        <v>19</v>
      </c>
      <c r="S380" s="125"/>
    </row>
    <row r="381" spans="1:19" s="58" customFormat="1" ht="15">
      <c r="A381" s="17">
        <v>353</v>
      </c>
      <c r="B381" s="50" t="s">
        <v>274</v>
      </c>
      <c r="C381" s="19">
        <v>15060</v>
      </c>
      <c r="D381" s="35" t="s">
        <v>174</v>
      </c>
      <c r="E381" s="18" t="s">
        <v>175</v>
      </c>
      <c r="F381" s="76"/>
      <c r="G381" s="23"/>
      <c r="H381" s="42"/>
      <c r="I381" s="19" t="s">
        <v>38</v>
      </c>
      <c r="J381" s="18">
        <v>48</v>
      </c>
      <c r="K381" s="18">
        <v>78</v>
      </c>
      <c r="L381" s="18"/>
      <c r="M381" s="23" t="s">
        <v>76</v>
      </c>
      <c r="N381" s="54">
        <v>0.81</v>
      </c>
      <c r="O381" s="111"/>
      <c r="P381" s="104">
        <v>520</v>
      </c>
      <c r="Q381" s="5" t="s">
        <v>347</v>
      </c>
      <c r="R381" s="57" t="s">
        <v>19</v>
      </c>
      <c r="S381" s="125"/>
    </row>
    <row r="382" spans="1:19" s="58" customFormat="1" ht="15">
      <c r="A382" s="17">
        <v>354</v>
      </c>
      <c r="B382" s="50" t="s">
        <v>274</v>
      </c>
      <c r="C382" s="19">
        <v>15060</v>
      </c>
      <c r="D382" s="35" t="s">
        <v>174</v>
      </c>
      <c r="E382" s="18" t="s">
        <v>175</v>
      </c>
      <c r="F382" s="76"/>
      <c r="G382" s="23"/>
      <c r="H382" s="42"/>
      <c r="I382" s="19" t="s">
        <v>38</v>
      </c>
      <c r="J382" s="18">
        <v>48</v>
      </c>
      <c r="K382" s="18">
        <v>79</v>
      </c>
      <c r="L382" s="18"/>
      <c r="M382" s="23" t="s">
        <v>178</v>
      </c>
      <c r="N382" s="54">
        <v>2.29</v>
      </c>
      <c r="O382" s="111"/>
      <c r="P382" s="104">
        <v>4430</v>
      </c>
      <c r="Q382" s="5" t="s">
        <v>347</v>
      </c>
      <c r="R382" s="57" t="s">
        <v>19</v>
      </c>
      <c r="S382" s="125"/>
    </row>
    <row r="383" spans="1:19" s="58" customFormat="1" ht="15">
      <c r="A383" s="17">
        <v>355</v>
      </c>
      <c r="B383" s="50" t="s">
        <v>274</v>
      </c>
      <c r="C383" s="19">
        <v>15060</v>
      </c>
      <c r="D383" s="35" t="s">
        <v>174</v>
      </c>
      <c r="E383" s="18" t="s">
        <v>175</v>
      </c>
      <c r="F383" s="76"/>
      <c r="G383" s="23"/>
      <c r="H383" s="42"/>
      <c r="I383" s="19" t="s">
        <v>38</v>
      </c>
      <c r="J383" s="18">
        <v>48</v>
      </c>
      <c r="K383" s="18">
        <v>80</v>
      </c>
      <c r="L383" s="18"/>
      <c r="M383" s="23" t="s">
        <v>76</v>
      </c>
      <c r="N383" s="54">
        <v>1.22</v>
      </c>
      <c r="O383" s="111"/>
      <c r="P383" s="104">
        <v>790</v>
      </c>
      <c r="Q383" s="5" t="s">
        <v>347</v>
      </c>
      <c r="R383" s="57" t="s">
        <v>19</v>
      </c>
      <c r="S383" s="125"/>
    </row>
    <row r="384" spans="1:19" s="58" customFormat="1" ht="15">
      <c r="A384" s="17">
        <v>356</v>
      </c>
      <c r="B384" s="50" t="s">
        <v>274</v>
      </c>
      <c r="C384" s="19">
        <v>15060</v>
      </c>
      <c r="D384" s="35" t="s">
        <v>174</v>
      </c>
      <c r="E384" s="18" t="s">
        <v>175</v>
      </c>
      <c r="F384" s="76"/>
      <c r="G384" s="23"/>
      <c r="H384" s="42"/>
      <c r="I384" s="19" t="s">
        <v>38</v>
      </c>
      <c r="J384" s="18">
        <v>48</v>
      </c>
      <c r="K384" s="18">
        <v>81</v>
      </c>
      <c r="L384" s="18"/>
      <c r="M384" s="23" t="s">
        <v>179</v>
      </c>
      <c r="N384" s="54">
        <v>0.18</v>
      </c>
      <c r="O384" s="111"/>
      <c r="P384" s="104">
        <v>270</v>
      </c>
      <c r="Q384" s="5" t="s">
        <v>347</v>
      </c>
      <c r="R384" s="57" t="s">
        <v>19</v>
      </c>
      <c r="S384" s="125"/>
    </row>
    <row r="385" spans="1:19" s="58" customFormat="1" ht="15">
      <c r="A385" s="17">
        <v>357</v>
      </c>
      <c r="B385" s="50" t="s">
        <v>274</v>
      </c>
      <c r="C385" s="19">
        <v>15060</v>
      </c>
      <c r="D385" s="35" t="s">
        <v>174</v>
      </c>
      <c r="E385" s="18" t="s">
        <v>175</v>
      </c>
      <c r="F385" s="76"/>
      <c r="G385" s="23"/>
      <c r="H385" s="42"/>
      <c r="I385" s="19" t="s">
        <v>38</v>
      </c>
      <c r="J385" s="18">
        <v>48</v>
      </c>
      <c r="K385" s="18">
        <v>82</v>
      </c>
      <c r="L385" s="18"/>
      <c r="M385" s="23" t="s">
        <v>76</v>
      </c>
      <c r="N385" s="54">
        <v>3.11</v>
      </c>
      <c r="O385" s="111"/>
      <c r="P385" s="104">
        <v>2010</v>
      </c>
      <c r="Q385" s="5" t="s">
        <v>347</v>
      </c>
      <c r="R385" s="57" t="s">
        <v>19</v>
      </c>
      <c r="S385" s="125"/>
    </row>
    <row r="386" spans="1:19" s="58" customFormat="1" ht="15">
      <c r="A386" s="17">
        <v>358</v>
      </c>
      <c r="B386" s="50" t="s">
        <v>274</v>
      </c>
      <c r="C386" s="19">
        <v>15060</v>
      </c>
      <c r="D386" s="35" t="s">
        <v>174</v>
      </c>
      <c r="E386" s="18" t="s">
        <v>175</v>
      </c>
      <c r="F386" s="76"/>
      <c r="G386" s="23"/>
      <c r="H386" s="42"/>
      <c r="I386" s="19" t="s">
        <v>38</v>
      </c>
      <c r="J386" s="18">
        <v>48</v>
      </c>
      <c r="K386" s="18">
        <v>83</v>
      </c>
      <c r="L386" s="18"/>
      <c r="M386" s="23" t="s">
        <v>178</v>
      </c>
      <c r="N386" s="54">
        <v>3.15</v>
      </c>
      <c r="O386" s="111"/>
      <c r="P386" s="104">
        <v>6100</v>
      </c>
      <c r="Q386" s="5" t="s">
        <v>347</v>
      </c>
      <c r="R386" s="57" t="s">
        <v>19</v>
      </c>
      <c r="S386" s="125"/>
    </row>
    <row r="387" spans="1:19" s="58" customFormat="1" ht="15">
      <c r="A387" s="17">
        <v>359</v>
      </c>
      <c r="B387" s="50" t="s">
        <v>274</v>
      </c>
      <c r="C387" s="19">
        <v>15060</v>
      </c>
      <c r="D387" s="35" t="s">
        <v>174</v>
      </c>
      <c r="E387" s="18" t="s">
        <v>175</v>
      </c>
      <c r="F387" s="76"/>
      <c r="G387" s="23"/>
      <c r="H387" s="42"/>
      <c r="I387" s="19" t="s">
        <v>38</v>
      </c>
      <c r="J387" s="18">
        <v>48</v>
      </c>
      <c r="K387" s="18">
        <v>84</v>
      </c>
      <c r="L387" s="18"/>
      <c r="M387" s="23" t="s">
        <v>179</v>
      </c>
      <c r="N387" s="54">
        <v>0.62</v>
      </c>
      <c r="O387" s="111"/>
      <c r="P387" s="104">
        <v>920</v>
      </c>
      <c r="Q387" s="5" t="s">
        <v>347</v>
      </c>
      <c r="R387" s="57" t="s">
        <v>19</v>
      </c>
      <c r="S387" s="125"/>
    </row>
    <row r="388" spans="1:19" s="58" customFormat="1" ht="15">
      <c r="A388" s="17">
        <v>360</v>
      </c>
      <c r="B388" s="50" t="s">
        <v>274</v>
      </c>
      <c r="C388" s="19">
        <v>15060</v>
      </c>
      <c r="D388" s="35" t="s">
        <v>174</v>
      </c>
      <c r="E388" s="18" t="s">
        <v>180</v>
      </c>
      <c r="F388" s="76"/>
      <c r="G388" s="23"/>
      <c r="H388" s="42"/>
      <c r="I388" s="19" t="s">
        <v>38</v>
      </c>
      <c r="J388" s="18">
        <v>48</v>
      </c>
      <c r="K388" s="18">
        <v>85</v>
      </c>
      <c r="L388" s="18"/>
      <c r="M388" s="23" t="s">
        <v>76</v>
      </c>
      <c r="N388" s="54">
        <v>1.11</v>
      </c>
      <c r="O388" s="111"/>
      <c r="P388" s="104">
        <v>430</v>
      </c>
      <c r="Q388" s="5" t="s">
        <v>347</v>
      </c>
      <c r="R388" s="57" t="s">
        <v>19</v>
      </c>
      <c r="S388" s="125"/>
    </row>
    <row r="389" spans="1:19" s="58" customFormat="1" ht="15">
      <c r="A389" s="17">
        <v>361</v>
      </c>
      <c r="B389" s="50" t="s">
        <v>274</v>
      </c>
      <c r="C389" s="19">
        <v>15060</v>
      </c>
      <c r="D389" s="35" t="s">
        <v>174</v>
      </c>
      <c r="E389" s="18" t="s">
        <v>175</v>
      </c>
      <c r="F389" s="76"/>
      <c r="G389" s="23"/>
      <c r="H389" s="42"/>
      <c r="I389" s="19" t="s">
        <v>38</v>
      </c>
      <c r="J389" s="18">
        <v>48</v>
      </c>
      <c r="K389" s="18">
        <v>86</v>
      </c>
      <c r="L389" s="18"/>
      <c r="M389" s="23" t="s">
        <v>76</v>
      </c>
      <c r="N389" s="54">
        <v>0.12</v>
      </c>
      <c r="O389" s="111"/>
      <c r="P389" s="104">
        <v>77</v>
      </c>
      <c r="Q389" s="5" t="s">
        <v>347</v>
      </c>
      <c r="R389" s="57" t="s">
        <v>19</v>
      </c>
      <c r="S389" s="125"/>
    </row>
    <row r="390" spans="1:19" s="58" customFormat="1" ht="15">
      <c r="A390" s="17">
        <v>362</v>
      </c>
      <c r="B390" s="50" t="s">
        <v>274</v>
      </c>
      <c r="C390" s="19">
        <v>15060</v>
      </c>
      <c r="D390" s="35" t="s">
        <v>174</v>
      </c>
      <c r="E390" s="18" t="s">
        <v>175</v>
      </c>
      <c r="F390" s="76"/>
      <c r="G390" s="23"/>
      <c r="H390" s="42"/>
      <c r="I390" s="19" t="s">
        <v>38</v>
      </c>
      <c r="J390" s="18">
        <v>48</v>
      </c>
      <c r="K390" s="18">
        <v>87</v>
      </c>
      <c r="L390" s="18"/>
      <c r="M390" s="23" t="s">
        <v>76</v>
      </c>
      <c r="N390" s="54">
        <v>0.17</v>
      </c>
      <c r="O390" s="111"/>
      <c r="P390" s="104">
        <v>110</v>
      </c>
      <c r="Q390" s="5" t="s">
        <v>347</v>
      </c>
      <c r="R390" s="57" t="s">
        <v>19</v>
      </c>
      <c r="S390" s="125"/>
    </row>
    <row r="391" spans="1:19" s="58" customFormat="1" ht="15">
      <c r="A391" s="17">
        <v>363</v>
      </c>
      <c r="B391" s="50" t="s">
        <v>274</v>
      </c>
      <c r="C391" s="19">
        <v>15060</v>
      </c>
      <c r="D391" s="35" t="s">
        <v>174</v>
      </c>
      <c r="E391" s="18" t="s">
        <v>181</v>
      </c>
      <c r="F391" s="76"/>
      <c r="G391" s="23"/>
      <c r="H391" s="42"/>
      <c r="I391" s="19" t="s">
        <v>38</v>
      </c>
      <c r="J391" s="18">
        <v>48</v>
      </c>
      <c r="K391" s="18">
        <v>98</v>
      </c>
      <c r="L391" s="18"/>
      <c r="M391" s="23" t="s">
        <v>177</v>
      </c>
      <c r="N391" s="54">
        <v>1.63</v>
      </c>
      <c r="O391" s="111"/>
      <c r="P391" s="104">
        <v>7910</v>
      </c>
      <c r="Q391" s="5" t="s">
        <v>347</v>
      </c>
      <c r="R391" s="57" t="s">
        <v>19</v>
      </c>
      <c r="S391" s="125"/>
    </row>
    <row r="392" spans="1:19" s="58" customFormat="1" ht="15">
      <c r="A392" s="17">
        <v>364</v>
      </c>
      <c r="B392" s="50" t="s">
        <v>274</v>
      </c>
      <c r="C392" s="19">
        <v>15060</v>
      </c>
      <c r="D392" s="35" t="s">
        <v>174</v>
      </c>
      <c r="E392" s="18" t="s">
        <v>175</v>
      </c>
      <c r="F392" s="76"/>
      <c r="G392" s="23"/>
      <c r="H392" s="42"/>
      <c r="I392" s="19" t="s">
        <v>38</v>
      </c>
      <c r="J392" s="18">
        <v>48</v>
      </c>
      <c r="K392" s="18">
        <v>99</v>
      </c>
      <c r="L392" s="18"/>
      <c r="M392" s="23" t="s">
        <v>177</v>
      </c>
      <c r="N392" s="54">
        <v>1.85</v>
      </c>
      <c r="O392" s="111"/>
      <c r="P392" s="104">
        <v>8960</v>
      </c>
      <c r="Q392" s="5" t="s">
        <v>347</v>
      </c>
      <c r="R392" s="57" t="s">
        <v>19</v>
      </c>
      <c r="S392" s="125"/>
    </row>
    <row r="393" spans="1:19" s="58" customFormat="1" ht="15">
      <c r="A393" s="17">
        <v>365</v>
      </c>
      <c r="B393" s="50" t="s">
        <v>274</v>
      </c>
      <c r="C393" s="19">
        <v>15060</v>
      </c>
      <c r="D393" s="35" t="s">
        <v>174</v>
      </c>
      <c r="E393" s="18" t="s">
        <v>180</v>
      </c>
      <c r="F393" s="76"/>
      <c r="G393" s="23"/>
      <c r="H393" s="42"/>
      <c r="I393" s="19" t="s">
        <v>38</v>
      </c>
      <c r="J393" s="18">
        <v>48</v>
      </c>
      <c r="K393" s="18">
        <v>108</v>
      </c>
      <c r="L393" s="18"/>
      <c r="M393" s="23" t="s">
        <v>177</v>
      </c>
      <c r="N393" s="54">
        <v>0.28</v>
      </c>
      <c r="O393" s="111"/>
      <c r="P393" s="104">
        <v>1360</v>
      </c>
      <c r="Q393" s="5" t="s">
        <v>347</v>
      </c>
      <c r="R393" s="57" t="s">
        <v>19</v>
      </c>
      <c r="S393" s="125"/>
    </row>
    <row r="394" spans="1:19" s="58" customFormat="1" ht="15">
      <c r="A394" s="17">
        <v>366</v>
      </c>
      <c r="B394" s="50" t="s">
        <v>274</v>
      </c>
      <c r="C394" s="19">
        <v>15060</v>
      </c>
      <c r="D394" s="35" t="s">
        <v>174</v>
      </c>
      <c r="E394" s="18" t="s">
        <v>182</v>
      </c>
      <c r="F394" s="76"/>
      <c r="G394" s="23"/>
      <c r="H394" s="42"/>
      <c r="I394" s="19" t="s">
        <v>38</v>
      </c>
      <c r="J394" s="18">
        <v>48</v>
      </c>
      <c r="K394" s="18">
        <v>109</v>
      </c>
      <c r="L394" s="18"/>
      <c r="M394" s="23" t="s">
        <v>178</v>
      </c>
      <c r="N394" s="54">
        <v>2.4</v>
      </c>
      <c r="O394" s="111"/>
      <c r="P394" s="104">
        <v>4650</v>
      </c>
      <c r="Q394" s="5" t="s">
        <v>347</v>
      </c>
      <c r="R394" s="57" t="s">
        <v>19</v>
      </c>
      <c r="S394" s="125"/>
    </row>
    <row r="395" spans="1:19" s="58" customFormat="1" ht="15">
      <c r="A395" s="4">
        <v>367</v>
      </c>
      <c r="B395" s="39" t="s">
        <v>274</v>
      </c>
      <c r="C395" s="10">
        <v>15060</v>
      </c>
      <c r="D395" s="33" t="s">
        <v>174</v>
      </c>
      <c r="E395" s="8" t="s">
        <v>175</v>
      </c>
      <c r="F395" s="77"/>
      <c r="G395" s="11"/>
      <c r="H395" s="80"/>
      <c r="I395" s="10" t="s">
        <v>38</v>
      </c>
      <c r="J395" s="8">
        <v>48</v>
      </c>
      <c r="K395" s="8">
        <v>114</v>
      </c>
      <c r="L395" s="8"/>
      <c r="M395" s="11" t="s">
        <v>183</v>
      </c>
      <c r="N395" s="51">
        <v>0</v>
      </c>
      <c r="O395" s="109"/>
      <c r="P395" s="110">
        <v>7420</v>
      </c>
      <c r="Q395" s="5" t="s">
        <v>347</v>
      </c>
      <c r="R395" s="12" t="s">
        <v>19</v>
      </c>
      <c r="S395" s="127"/>
    </row>
    <row r="396" spans="1:19" s="58" customFormat="1" ht="15">
      <c r="A396" s="4">
        <v>368</v>
      </c>
      <c r="B396" s="39" t="s">
        <v>274</v>
      </c>
      <c r="C396" s="10">
        <v>15060</v>
      </c>
      <c r="D396" s="33" t="s">
        <v>174</v>
      </c>
      <c r="E396" s="8" t="s">
        <v>175</v>
      </c>
      <c r="F396" s="77"/>
      <c r="G396" s="11"/>
      <c r="H396" s="80"/>
      <c r="I396" s="10" t="s">
        <v>38</v>
      </c>
      <c r="J396" s="8">
        <v>58</v>
      </c>
      <c r="K396" s="8">
        <v>2</v>
      </c>
      <c r="L396" s="8"/>
      <c r="M396" s="11" t="s">
        <v>184</v>
      </c>
      <c r="N396" s="51">
        <v>10.27</v>
      </c>
      <c r="O396" s="109"/>
      <c r="P396" s="110">
        <v>19890</v>
      </c>
      <c r="Q396" s="5" t="s">
        <v>347</v>
      </c>
      <c r="R396" s="12" t="s">
        <v>19</v>
      </c>
      <c r="S396" s="127"/>
    </row>
    <row r="397" spans="1:19" s="58" customFormat="1" ht="15">
      <c r="A397" s="4">
        <v>369</v>
      </c>
      <c r="B397" s="39" t="s">
        <v>274</v>
      </c>
      <c r="C397" s="10">
        <v>15060</v>
      </c>
      <c r="D397" s="33" t="s">
        <v>174</v>
      </c>
      <c r="E397" s="8" t="s">
        <v>175</v>
      </c>
      <c r="F397" s="77"/>
      <c r="G397" s="11"/>
      <c r="H397" s="80"/>
      <c r="I397" s="10" t="s">
        <v>38</v>
      </c>
      <c r="J397" s="8">
        <v>58</v>
      </c>
      <c r="K397" s="8">
        <v>3</v>
      </c>
      <c r="L397" s="8"/>
      <c r="M397" s="11" t="s">
        <v>76</v>
      </c>
      <c r="N397" s="51">
        <v>1.46</v>
      </c>
      <c r="O397" s="109"/>
      <c r="P397" s="110">
        <v>940</v>
      </c>
      <c r="Q397" s="5" t="s">
        <v>347</v>
      </c>
      <c r="R397" s="12" t="s">
        <v>19</v>
      </c>
      <c r="S397" s="127"/>
    </row>
    <row r="398" spans="1:19" s="58" customFormat="1" ht="15">
      <c r="A398" s="4">
        <v>370</v>
      </c>
      <c r="B398" s="39" t="s">
        <v>274</v>
      </c>
      <c r="C398" s="10">
        <v>15060</v>
      </c>
      <c r="D398" s="33" t="s">
        <v>174</v>
      </c>
      <c r="E398" s="8" t="s">
        <v>175</v>
      </c>
      <c r="F398" s="77"/>
      <c r="G398" s="11"/>
      <c r="H398" s="80"/>
      <c r="I398" s="10" t="s">
        <v>38</v>
      </c>
      <c r="J398" s="8">
        <v>58</v>
      </c>
      <c r="K398" s="8">
        <v>4</v>
      </c>
      <c r="L398" s="8"/>
      <c r="M398" s="11" t="s">
        <v>76</v>
      </c>
      <c r="N398" s="51">
        <v>1.33</v>
      </c>
      <c r="O398" s="109"/>
      <c r="P398" s="110">
        <v>860</v>
      </c>
      <c r="Q398" s="5" t="s">
        <v>347</v>
      </c>
      <c r="R398" s="12" t="s">
        <v>19</v>
      </c>
      <c r="S398" s="127"/>
    </row>
    <row r="399" spans="1:20" s="58" customFormat="1" ht="15">
      <c r="A399" s="4">
        <v>371</v>
      </c>
      <c r="B399" s="39" t="s">
        <v>274</v>
      </c>
      <c r="C399" s="10">
        <v>15060</v>
      </c>
      <c r="D399" s="33" t="s">
        <v>174</v>
      </c>
      <c r="E399" s="8" t="s">
        <v>175</v>
      </c>
      <c r="F399" s="77"/>
      <c r="G399" s="11"/>
      <c r="H399" s="80"/>
      <c r="I399" s="10" t="s">
        <v>38</v>
      </c>
      <c r="J399" s="8">
        <v>58</v>
      </c>
      <c r="K399" s="8">
        <v>5</v>
      </c>
      <c r="L399" s="8"/>
      <c r="M399" s="11" t="s">
        <v>76</v>
      </c>
      <c r="N399" s="51">
        <v>2.03</v>
      </c>
      <c r="O399" s="109"/>
      <c r="P399" s="110">
        <v>1310</v>
      </c>
      <c r="Q399" s="5" t="s">
        <v>347</v>
      </c>
      <c r="R399" s="12" t="s">
        <v>19</v>
      </c>
      <c r="S399" s="127"/>
      <c r="T399" s="66"/>
    </row>
    <row r="400" spans="1:19" s="58" customFormat="1" ht="15">
      <c r="A400" s="4">
        <v>372</v>
      </c>
      <c r="B400" s="39" t="s">
        <v>274</v>
      </c>
      <c r="C400" s="10">
        <v>15060</v>
      </c>
      <c r="D400" s="33" t="s">
        <v>174</v>
      </c>
      <c r="E400" s="8" t="s">
        <v>175</v>
      </c>
      <c r="F400" s="77"/>
      <c r="G400" s="11"/>
      <c r="H400" s="80"/>
      <c r="I400" s="10" t="s">
        <v>38</v>
      </c>
      <c r="J400" s="8">
        <v>58</v>
      </c>
      <c r="K400" s="8">
        <v>6</v>
      </c>
      <c r="L400" s="8"/>
      <c r="M400" s="11" t="s">
        <v>76</v>
      </c>
      <c r="N400" s="51">
        <v>0.77</v>
      </c>
      <c r="O400" s="109"/>
      <c r="P400" s="110">
        <v>500</v>
      </c>
      <c r="Q400" s="5" t="s">
        <v>347</v>
      </c>
      <c r="R400" s="12" t="s">
        <v>19</v>
      </c>
      <c r="S400" s="127"/>
    </row>
    <row r="401" spans="1:19" s="58" customFormat="1" ht="15">
      <c r="A401" s="4">
        <v>373</v>
      </c>
      <c r="B401" s="39" t="s">
        <v>274</v>
      </c>
      <c r="C401" s="10">
        <v>15060</v>
      </c>
      <c r="D401" s="33" t="s">
        <v>174</v>
      </c>
      <c r="E401" s="8" t="s">
        <v>175</v>
      </c>
      <c r="F401" s="77"/>
      <c r="G401" s="11"/>
      <c r="H401" s="80"/>
      <c r="I401" s="10" t="s">
        <v>38</v>
      </c>
      <c r="J401" s="8">
        <v>58</v>
      </c>
      <c r="K401" s="8">
        <v>7</v>
      </c>
      <c r="L401" s="8"/>
      <c r="M401" s="11" t="s">
        <v>76</v>
      </c>
      <c r="N401" s="51">
        <v>0.59</v>
      </c>
      <c r="O401" s="109"/>
      <c r="P401" s="110">
        <v>380</v>
      </c>
      <c r="Q401" s="5" t="s">
        <v>347</v>
      </c>
      <c r="R401" s="12" t="s">
        <v>19</v>
      </c>
      <c r="S401" s="127"/>
    </row>
    <row r="402" spans="1:19" s="58" customFormat="1" ht="15">
      <c r="A402" s="4">
        <v>374</v>
      </c>
      <c r="B402" s="39" t="s">
        <v>274</v>
      </c>
      <c r="C402" s="10">
        <v>15060</v>
      </c>
      <c r="D402" s="33" t="s">
        <v>174</v>
      </c>
      <c r="E402" s="8" t="s">
        <v>175</v>
      </c>
      <c r="F402" s="77"/>
      <c r="G402" s="11"/>
      <c r="H402" s="80"/>
      <c r="I402" s="10" t="s">
        <v>38</v>
      </c>
      <c r="J402" s="8">
        <v>58</v>
      </c>
      <c r="K402" s="8">
        <v>8</v>
      </c>
      <c r="L402" s="8"/>
      <c r="M402" s="11" t="s">
        <v>76</v>
      </c>
      <c r="N402" s="51">
        <v>0.67</v>
      </c>
      <c r="O402" s="109"/>
      <c r="P402" s="110">
        <v>430</v>
      </c>
      <c r="Q402" s="5" t="s">
        <v>347</v>
      </c>
      <c r="R402" s="12" t="s">
        <v>19</v>
      </c>
      <c r="S402" s="127"/>
    </row>
    <row r="403" spans="1:19" s="58" customFormat="1" ht="15">
      <c r="A403" s="4">
        <v>375</v>
      </c>
      <c r="B403" s="39" t="s">
        <v>274</v>
      </c>
      <c r="C403" s="10">
        <v>15060</v>
      </c>
      <c r="D403" s="33" t="s">
        <v>174</v>
      </c>
      <c r="E403" s="8" t="s">
        <v>175</v>
      </c>
      <c r="F403" s="77"/>
      <c r="G403" s="11"/>
      <c r="H403" s="80"/>
      <c r="I403" s="10" t="s">
        <v>38</v>
      </c>
      <c r="J403" s="8">
        <v>58</v>
      </c>
      <c r="K403" s="8">
        <v>9</v>
      </c>
      <c r="L403" s="8"/>
      <c r="M403" s="11" t="s">
        <v>76</v>
      </c>
      <c r="N403" s="51">
        <v>0.37</v>
      </c>
      <c r="O403" s="109"/>
      <c r="P403" s="110">
        <v>240</v>
      </c>
      <c r="Q403" s="5" t="s">
        <v>347</v>
      </c>
      <c r="R403" s="12" t="s">
        <v>19</v>
      </c>
      <c r="S403" s="127"/>
    </row>
    <row r="404" spans="1:19" s="58" customFormat="1" ht="15">
      <c r="A404" s="4">
        <v>376</v>
      </c>
      <c r="B404" s="39" t="s">
        <v>274</v>
      </c>
      <c r="C404" s="10">
        <v>15060</v>
      </c>
      <c r="D404" s="33" t="s">
        <v>174</v>
      </c>
      <c r="E404" s="8" t="s">
        <v>175</v>
      </c>
      <c r="F404" s="77"/>
      <c r="G404" s="11"/>
      <c r="H404" s="80"/>
      <c r="I404" s="10" t="s">
        <v>38</v>
      </c>
      <c r="J404" s="8">
        <v>58</v>
      </c>
      <c r="K404" s="8">
        <v>10</v>
      </c>
      <c r="L404" s="8"/>
      <c r="M404" s="11" t="s">
        <v>76</v>
      </c>
      <c r="N404" s="51">
        <v>1.66</v>
      </c>
      <c r="O404" s="109"/>
      <c r="P404" s="110">
        <v>1070</v>
      </c>
      <c r="Q404" s="5" t="s">
        <v>347</v>
      </c>
      <c r="R404" s="12" t="s">
        <v>19</v>
      </c>
      <c r="S404" s="127"/>
    </row>
    <row r="405" spans="1:19" s="58" customFormat="1" ht="15">
      <c r="A405" s="4">
        <v>377</v>
      </c>
      <c r="B405" s="39" t="s">
        <v>274</v>
      </c>
      <c r="C405" s="10">
        <v>15060</v>
      </c>
      <c r="D405" s="33" t="s">
        <v>174</v>
      </c>
      <c r="E405" s="8" t="s">
        <v>175</v>
      </c>
      <c r="F405" s="77"/>
      <c r="G405" s="11"/>
      <c r="H405" s="80"/>
      <c r="I405" s="10" t="s">
        <v>38</v>
      </c>
      <c r="J405" s="8">
        <v>58</v>
      </c>
      <c r="K405" s="8">
        <v>12</v>
      </c>
      <c r="L405" s="8"/>
      <c r="M405" s="11" t="s">
        <v>185</v>
      </c>
      <c r="N405" s="51">
        <v>3.56</v>
      </c>
      <c r="O405" s="109"/>
      <c r="P405" s="110">
        <v>1380</v>
      </c>
      <c r="Q405" s="5" t="s">
        <v>347</v>
      </c>
      <c r="R405" s="12" t="s">
        <v>19</v>
      </c>
      <c r="S405" s="127"/>
    </row>
    <row r="406" spans="1:19" s="58" customFormat="1" ht="15">
      <c r="A406" s="302">
        <v>380</v>
      </c>
      <c r="B406" s="211" t="s">
        <v>274</v>
      </c>
      <c r="C406" s="170">
        <v>15060</v>
      </c>
      <c r="D406" s="300" t="s">
        <v>174</v>
      </c>
      <c r="E406" s="194" t="s">
        <v>186</v>
      </c>
      <c r="F406" s="187"/>
      <c r="G406" s="168"/>
      <c r="H406" s="189"/>
      <c r="I406" s="170" t="s">
        <v>38</v>
      </c>
      <c r="J406" s="222">
        <v>50</v>
      </c>
      <c r="K406" s="222">
        <v>34</v>
      </c>
      <c r="L406" s="222"/>
      <c r="M406" s="11" t="s">
        <v>179</v>
      </c>
      <c r="N406" s="51">
        <v>0.52</v>
      </c>
      <c r="O406" s="109"/>
      <c r="P406" s="110">
        <v>1000</v>
      </c>
      <c r="Q406" s="177" t="s">
        <v>348</v>
      </c>
      <c r="R406" s="121" t="s">
        <v>19</v>
      </c>
      <c r="S406" s="163"/>
    </row>
    <row r="407" spans="1:19" s="58" customFormat="1" ht="15">
      <c r="A407" s="302"/>
      <c r="B407" s="264"/>
      <c r="C407" s="171"/>
      <c r="D407" s="301"/>
      <c r="E407" s="195"/>
      <c r="F407" s="295"/>
      <c r="G407" s="168"/>
      <c r="H407" s="214"/>
      <c r="I407" s="171"/>
      <c r="J407" s="223"/>
      <c r="K407" s="223"/>
      <c r="L407" s="223"/>
      <c r="M407" s="11" t="s">
        <v>184</v>
      </c>
      <c r="N407" s="51">
        <v>0.98</v>
      </c>
      <c r="O407" s="109"/>
      <c r="P407" s="110">
        <v>1890</v>
      </c>
      <c r="Q407" s="181"/>
      <c r="R407" s="121" t="s">
        <v>19</v>
      </c>
      <c r="S407" s="167"/>
    </row>
    <row r="408" spans="1:19" s="58" customFormat="1" ht="30">
      <c r="A408" s="4">
        <v>381</v>
      </c>
      <c r="B408" s="39" t="s">
        <v>274</v>
      </c>
      <c r="C408" s="10">
        <v>15060</v>
      </c>
      <c r="D408" s="33" t="s">
        <v>174</v>
      </c>
      <c r="E408" s="8" t="s">
        <v>186</v>
      </c>
      <c r="F408" s="77"/>
      <c r="G408" s="11"/>
      <c r="H408" s="80"/>
      <c r="I408" s="10" t="s">
        <v>38</v>
      </c>
      <c r="J408" s="8">
        <v>49</v>
      </c>
      <c r="K408" s="8">
        <v>77</v>
      </c>
      <c r="L408" s="8"/>
      <c r="M408" s="11" t="s">
        <v>188</v>
      </c>
      <c r="N408" s="51">
        <v>7.34</v>
      </c>
      <c r="O408" s="109"/>
      <c r="P408" s="110">
        <v>4060</v>
      </c>
      <c r="Q408" s="20" t="s">
        <v>348</v>
      </c>
      <c r="R408" s="12" t="s">
        <v>19</v>
      </c>
      <c r="S408" s="127"/>
    </row>
    <row r="409" spans="1:19" s="58" customFormat="1" ht="30">
      <c r="A409" s="4">
        <v>382</v>
      </c>
      <c r="B409" s="39" t="s">
        <v>274</v>
      </c>
      <c r="C409" s="10">
        <v>15060</v>
      </c>
      <c r="D409" s="33" t="s">
        <v>174</v>
      </c>
      <c r="E409" s="8" t="s">
        <v>186</v>
      </c>
      <c r="F409" s="77"/>
      <c r="G409" s="11"/>
      <c r="H409" s="80"/>
      <c r="I409" s="10" t="s">
        <v>38</v>
      </c>
      <c r="J409" s="8">
        <v>49</v>
      </c>
      <c r="K409" s="8">
        <v>87</v>
      </c>
      <c r="L409" s="8"/>
      <c r="M409" s="11" t="s">
        <v>76</v>
      </c>
      <c r="N409" s="51">
        <v>10.25</v>
      </c>
      <c r="O409" s="109"/>
      <c r="P409" s="110">
        <v>3970</v>
      </c>
      <c r="Q409" s="20" t="s">
        <v>348</v>
      </c>
      <c r="R409" s="12" t="s">
        <v>19</v>
      </c>
      <c r="S409" s="127"/>
    </row>
    <row r="410" spans="1:19" s="58" customFormat="1" ht="30">
      <c r="A410" s="4">
        <v>383</v>
      </c>
      <c r="B410" s="39" t="s">
        <v>274</v>
      </c>
      <c r="C410" s="10">
        <v>15060</v>
      </c>
      <c r="D410" s="33" t="s">
        <v>174</v>
      </c>
      <c r="E410" s="8" t="s">
        <v>186</v>
      </c>
      <c r="F410" s="77"/>
      <c r="G410" s="11"/>
      <c r="H410" s="80"/>
      <c r="I410" s="10" t="s">
        <v>38</v>
      </c>
      <c r="J410" s="8">
        <v>49</v>
      </c>
      <c r="K410" s="8">
        <v>88</v>
      </c>
      <c r="L410" s="8"/>
      <c r="M410" s="11" t="s">
        <v>76</v>
      </c>
      <c r="N410" s="51">
        <v>3.23</v>
      </c>
      <c r="O410" s="109"/>
      <c r="P410" s="110">
        <v>1250</v>
      </c>
      <c r="Q410" s="20" t="s">
        <v>348</v>
      </c>
      <c r="R410" s="12" t="s">
        <v>19</v>
      </c>
      <c r="S410" s="127"/>
    </row>
    <row r="411" spans="1:19" s="58" customFormat="1" ht="30">
      <c r="A411" s="4">
        <v>384</v>
      </c>
      <c r="B411" s="39" t="s">
        <v>274</v>
      </c>
      <c r="C411" s="10">
        <v>15060</v>
      </c>
      <c r="D411" s="33" t="s">
        <v>174</v>
      </c>
      <c r="E411" s="8" t="s">
        <v>186</v>
      </c>
      <c r="F411" s="77"/>
      <c r="G411" s="11"/>
      <c r="H411" s="80"/>
      <c r="I411" s="10" t="s">
        <v>38</v>
      </c>
      <c r="J411" s="8">
        <v>49</v>
      </c>
      <c r="K411" s="8">
        <v>100</v>
      </c>
      <c r="L411" s="8"/>
      <c r="M411" s="11" t="s">
        <v>189</v>
      </c>
      <c r="N411" s="51">
        <v>2.66</v>
      </c>
      <c r="O411" s="109"/>
      <c r="P411" s="110">
        <v>5150</v>
      </c>
      <c r="Q411" s="20" t="s">
        <v>348</v>
      </c>
      <c r="R411" s="12" t="s">
        <v>19</v>
      </c>
      <c r="S411" s="127"/>
    </row>
    <row r="412" spans="1:19" s="58" customFormat="1" ht="15">
      <c r="A412" s="4">
        <v>385</v>
      </c>
      <c r="B412" s="39" t="s">
        <v>274</v>
      </c>
      <c r="C412" s="10">
        <v>15060</v>
      </c>
      <c r="D412" s="33" t="s">
        <v>174</v>
      </c>
      <c r="E412" s="8" t="s">
        <v>186</v>
      </c>
      <c r="F412" s="77"/>
      <c r="G412" s="11"/>
      <c r="H412" s="80"/>
      <c r="I412" s="10" t="s">
        <v>38</v>
      </c>
      <c r="J412" s="8">
        <v>49</v>
      </c>
      <c r="K412" s="8">
        <v>101</v>
      </c>
      <c r="L412" s="8"/>
      <c r="M412" s="11" t="s">
        <v>107</v>
      </c>
      <c r="N412" s="51">
        <v>2.38</v>
      </c>
      <c r="O412" s="109"/>
      <c r="P412" s="110">
        <v>4600</v>
      </c>
      <c r="Q412" s="177" t="s">
        <v>348</v>
      </c>
      <c r="R412" s="12" t="s">
        <v>19</v>
      </c>
      <c r="S412" s="127"/>
    </row>
    <row r="413" spans="1:19" s="58" customFormat="1" ht="15">
      <c r="A413" s="4">
        <v>386</v>
      </c>
      <c r="B413" s="39" t="s">
        <v>274</v>
      </c>
      <c r="C413" s="10">
        <v>15060</v>
      </c>
      <c r="D413" s="33" t="s">
        <v>174</v>
      </c>
      <c r="E413" s="8" t="s">
        <v>186</v>
      </c>
      <c r="F413" s="77"/>
      <c r="G413" s="11"/>
      <c r="H413" s="80"/>
      <c r="I413" s="10" t="s">
        <v>38</v>
      </c>
      <c r="J413" s="8">
        <v>59</v>
      </c>
      <c r="K413" s="8">
        <v>22</v>
      </c>
      <c r="L413" s="8"/>
      <c r="M413" s="11" t="s">
        <v>76</v>
      </c>
      <c r="N413" s="51">
        <v>2.71</v>
      </c>
      <c r="O413" s="109"/>
      <c r="P413" s="110">
        <v>1750</v>
      </c>
      <c r="Q413" s="181"/>
      <c r="R413" s="12" t="s">
        <v>19</v>
      </c>
      <c r="S413" s="127"/>
    </row>
    <row r="414" spans="1:19" s="58" customFormat="1" ht="30">
      <c r="A414" s="4">
        <v>387</v>
      </c>
      <c r="B414" s="39" t="s">
        <v>274</v>
      </c>
      <c r="C414" s="10">
        <v>15060</v>
      </c>
      <c r="D414" s="33" t="s">
        <v>174</v>
      </c>
      <c r="E414" s="8" t="s">
        <v>186</v>
      </c>
      <c r="F414" s="77"/>
      <c r="G414" s="11"/>
      <c r="H414" s="80"/>
      <c r="I414" s="10" t="s">
        <v>38</v>
      </c>
      <c r="J414" s="8">
        <v>59</v>
      </c>
      <c r="K414" s="8">
        <v>23</v>
      </c>
      <c r="L414" s="8"/>
      <c r="M414" s="11" t="s">
        <v>179</v>
      </c>
      <c r="N414" s="51">
        <v>0.56</v>
      </c>
      <c r="O414" s="109"/>
      <c r="P414" s="110">
        <v>840</v>
      </c>
      <c r="Q414" s="20" t="s">
        <v>348</v>
      </c>
      <c r="R414" s="12" t="s">
        <v>19</v>
      </c>
      <c r="S414" s="127"/>
    </row>
    <row r="415" spans="1:19" s="58" customFormat="1" ht="30">
      <c r="A415" s="4">
        <v>388</v>
      </c>
      <c r="B415" s="39" t="s">
        <v>274</v>
      </c>
      <c r="C415" s="10">
        <v>15060</v>
      </c>
      <c r="D415" s="33" t="s">
        <v>174</v>
      </c>
      <c r="E415" s="8" t="s">
        <v>186</v>
      </c>
      <c r="F415" s="77"/>
      <c r="G415" s="11"/>
      <c r="H415" s="80"/>
      <c r="I415" s="10" t="s">
        <v>38</v>
      </c>
      <c r="J415" s="8">
        <v>59</v>
      </c>
      <c r="K415" s="8">
        <v>24</v>
      </c>
      <c r="L415" s="8"/>
      <c r="M415" s="11" t="s">
        <v>76</v>
      </c>
      <c r="N415" s="51">
        <v>2.22</v>
      </c>
      <c r="O415" s="109"/>
      <c r="P415" s="110">
        <v>860</v>
      </c>
      <c r="Q415" s="20" t="s">
        <v>348</v>
      </c>
      <c r="R415" s="12" t="s">
        <v>19</v>
      </c>
      <c r="S415" s="127"/>
    </row>
    <row r="416" spans="1:19" s="58" customFormat="1" ht="30">
      <c r="A416" s="4">
        <v>389</v>
      </c>
      <c r="B416" s="39" t="s">
        <v>274</v>
      </c>
      <c r="C416" s="10">
        <v>15060</v>
      </c>
      <c r="D416" s="33" t="s">
        <v>174</v>
      </c>
      <c r="E416" s="8" t="s">
        <v>186</v>
      </c>
      <c r="F416" s="77"/>
      <c r="G416" s="11"/>
      <c r="H416" s="80"/>
      <c r="I416" s="10" t="s">
        <v>38</v>
      </c>
      <c r="J416" s="8">
        <v>59</v>
      </c>
      <c r="K416" s="8">
        <v>25</v>
      </c>
      <c r="L416" s="8"/>
      <c r="M416" s="11" t="s">
        <v>190</v>
      </c>
      <c r="N416" s="51">
        <v>8.01</v>
      </c>
      <c r="O416" s="109"/>
      <c r="P416" s="110">
        <v>4430</v>
      </c>
      <c r="Q416" s="20" t="s">
        <v>348</v>
      </c>
      <c r="R416" s="12" t="s">
        <v>19</v>
      </c>
      <c r="S416" s="127"/>
    </row>
    <row r="417" spans="1:19" s="58" customFormat="1" ht="30">
      <c r="A417" s="4">
        <v>390</v>
      </c>
      <c r="B417" s="39" t="s">
        <v>274</v>
      </c>
      <c r="C417" s="10">
        <v>15060</v>
      </c>
      <c r="D417" s="33" t="s">
        <v>174</v>
      </c>
      <c r="E417" s="8" t="s">
        <v>186</v>
      </c>
      <c r="F417" s="77"/>
      <c r="G417" s="11"/>
      <c r="H417" s="80"/>
      <c r="I417" s="10" t="s">
        <v>38</v>
      </c>
      <c r="J417" s="8">
        <v>59</v>
      </c>
      <c r="K417" s="8">
        <v>27</v>
      </c>
      <c r="L417" s="8"/>
      <c r="M417" s="11" t="s">
        <v>76</v>
      </c>
      <c r="N417" s="51">
        <v>0.25</v>
      </c>
      <c r="O417" s="109"/>
      <c r="P417" s="110">
        <v>160</v>
      </c>
      <c r="Q417" s="20" t="s">
        <v>348</v>
      </c>
      <c r="R417" s="12" t="s">
        <v>19</v>
      </c>
      <c r="S417" s="127"/>
    </row>
    <row r="418" spans="1:19" s="58" customFormat="1" ht="30">
      <c r="A418" s="4">
        <v>378</v>
      </c>
      <c r="B418" s="39" t="s">
        <v>274</v>
      </c>
      <c r="C418" s="10">
        <v>15060</v>
      </c>
      <c r="D418" s="33" t="s">
        <v>174</v>
      </c>
      <c r="E418" s="8" t="s">
        <v>186</v>
      </c>
      <c r="F418" s="77" t="s">
        <v>39</v>
      </c>
      <c r="G418" s="199" t="s">
        <v>273</v>
      </c>
      <c r="H418" s="189" t="s">
        <v>272</v>
      </c>
      <c r="I418" s="10" t="s">
        <v>17</v>
      </c>
      <c r="J418" s="8">
        <v>50</v>
      </c>
      <c r="K418" s="8">
        <v>43</v>
      </c>
      <c r="L418" s="8">
        <v>2</v>
      </c>
      <c r="M418" s="11" t="s">
        <v>87</v>
      </c>
      <c r="N418" s="51">
        <v>73.9</v>
      </c>
      <c r="O418" s="109">
        <v>120</v>
      </c>
      <c r="P418" s="215">
        <v>907</v>
      </c>
      <c r="Q418" s="5" t="s">
        <v>350</v>
      </c>
      <c r="R418" s="57" t="s">
        <v>19</v>
      </c>
      <c r="S418" s="156"/>
    </row>
    <row r="419" spans="1:19" s="58" customFormat="1" ht="30">
      <c r="A419" s="4">
        <v>379</v>
      </c>
      <c r="B419" s="39" t="s">
        <v>274</v>
      </c>
      <c r="C419" s="10">
        <v>15060</v>
      </c>
      <c r="D419" s="33" t="s">
        <v>174</v>
      </c>
      <c r="E419" s="8" t="s">
        <v>186</v>
      </c>
      <c r="F419" s="77" t="s">
        <v>65</v>
      </c>
      <c r="G419" s="199"/>
      <c r="H419" s="214"/>
      <c r="I419" s="10" t="s">
        <v>17</v>
      </c>
      <c r="J419" s="8">
        <v>50</v>
      </c>
      <c r="K419" s="8">
        <v>43</v>
      </c>
      <c r="L419" s="8">
        <v>3</v>
      </c>
      <c r="M419" s="11" t="s">
        <v>44</v>
      </c>
      <c r="N419" s="51">
        <v>178.18</v>
      </c>
      <c r="O419" s="109">
        <v>255</v>
      </c>
      <c r="P419" s="231"/>
      <c r="Q419" s="5" t="s">
        <v>349</v>
      </c>
      <c r="R419" s="57" t="s">
        <v>19</v>
      </c>
      <c r="S419" s="162"/>
    </row>
    <row r="420" spans="1:19" s="58" customFormat="1" ht="30">
      <c r="A420" s="4">
        <v>405</v>
      </c>
      <c r="B420" s="39" t="s">
        <v>274</v>
      </c>
      <c r="C420" s="10">
        <v>15060</v>
      </c>
      <c r="D420" s="33" t="s">
        <v>174</v>
      </c>
      <c r="E420" s="8" t="s">
        <v>191</v>
      </c>
      <c r="F420" s="77" t="s">
        <v>65</v>
      </c>
      <c r="G420" s="199" t="s">
        <v>273</v>
      </c>
      <c r="H420" s="189" t="s">
        <v>272</v>
      </c>
      <c r="I420" s="10" t="s">
        <v>17</v>
      </c>
      <c r="J420" s="8">
        <v>50</v>
      </c>
      <c r="K420" s="8">
        <v>43</v>
      </c>
      <c r="L420" s="8">
        <v>4</v>
      </c>
      <c r="M420" s="11" t="s">
        <v>44</v>
      </c>
      <c r="N420" s="51">
        <v>313.75</v>
      </c>
      <c r="O420" s="109">
        <v>324</v>
      </c>
      <c r="P420" s="231"/>
      <c r="Q420" s="5" t="s">
        <v>362</v>
      </c>
      <c r="R420" s="12" t="s">
        <v>19</v>
      </c>
      <c r="S420" s="163"/>
    </row>
    <row r="421" spans="1:19" s="58" customFormat="1" ht="30">
      <c r="A421" s="4">
        <v>406</v>
      </c>
      <c r="B421" s="39" t="s">
        <v>274</v>
      </c>
      <c r="C421" s="10">
        <v>15060</v>
      </c>
      <c r="D421" s="33" t="s">
        <v>174</v>
      </c>
      <c r="E421" s="8" t="s">
        <v>191</v>
      </c>
      <c r="F421" s="77" t="s">
        <v>28</v>
      </c>
      <c r="G421" s="186"/>
      <c r="H421" s="201"/>
      <c r="I421" s="10" t="s">
        <v>17</v>
      </c>
      <c r="J421" s="8">
        <v>50</v>
      </c>
      <c r="K421" s="8">
        <v>43</v>
      </c>
      <c r="L421" s="8">
        <v>5</v>
      </c>
      <c r="M421" s="11" t="s">
        <v>88</v>
      </c>
      <c r="N421" s="51">
        <v>27.48</v>
      </c>
      <c r="O421" s="109">
        <v>21</v>
      </c>
      <c r="P421" s="231"/>
      <c r="Q421" s="5" t="s">
        <v>351</v>
      </c>
      <c r="R421" s="12" t="s">
        <v>19</v>
      </c>
      <c r="S421" s="166"/>
    </row>
    <row r="422" spans="1:19" s="58" customFormat="1" ht="30">
      <c r="A422" s="4">
        <v>407</v>
      </c>
      <c r="B422" s="39" t="s">
        <v>274</v>
      </c>
      <c r="C422" s="10">
        <v>15060</v>
      </c>
      <c r="D422" s="33" t="s">
        <v>174</v>
      </c>
      <c r="E422" s="8" t="s">
        <v>191</v>
      </c>
      <c r="F422" s="77" t="s">
        <v>28</v>
      </c>
      <c r="G422" s="186"/>
      <c r="H422" s="201"/>
      <c r="I422" s="10" t="s">
        <v>17</v>
      </c>
      <c r="J422" s="8">
        <v>50</v>
      </c>
      <c r="K422" s="8">
        <v>43</v>
      </c>
      <c r="L422" s="8">
        <v>6</v>
      </c>
      <c r="M422" s="11" t="s">
        <v>35</v>
      </c>
      <c r="N422" s="51">
        <v>79.48</v>
      </c>
      <c r="O422" s="109">
        <v>14</v>
      </c>
      <c r="P422" s="231"/>
      <c r="Q422" s="5" t="s">
        <v>352</v>
      </c>
      <c r="R422" s="12" t="s">
        <v>19</v>
      </c>
      <c r="S422" s="166"/>
    </row>
    <row r="423" spans="1:19" s="58" customFormat="1" ht="30">
      <c r="A423" s="4">
        <v>408</v>
      </c>
      <c r="B423" s="39" t="s">
        <v>274</v>
      </c>
      <c r="C423" s="10">
        <v>15060</v>
      </c>
      <c r="D423" s="33" t="s">
        <v>174</v>
      </c>
      <c r="E423" s="8" t="s">
        <v>191</v>
      </c>
      <c r="F423" s="77" t="s">
        <v>65</v>
      </c>
      <c r="G423" s="186"/>
      <c r="H423" s="201"/>
      <c r="I423" s="10" t="s">
        <v>17</v>
      </c>
      <c r="J423" s="8">
        <v>50</v>
      </c>
      <c r="K423" s="8">
        <v>43</v>
      </c>
      <c r="L423" s="8">
        <v>7</v>
      </c>
      <c r="M423" s="11" t="s">
        <v>44</v>
      </c>
      <c r="N423" s="51">
        <v>213.81</v>
      </c>
      <c r="O423" s="109">
        <v>222</v>
      </c>
      <c r="P423" s="231"/>
      <c r="Q423" s="5" t="s">
        <v>362</v>
      </c>
      <c r="R423" s="12" t="s">
        <v>19</v>
      </c>
      <c r="S423" s="166"/>
    </row>
    <row r="424" spans="1:19" s="58" customFormat="1" ht="30">
      <c r="A424" s="4">
        <v>409</v>
      </c>
      <c r="B424" s="39" t="s">
        <v>274</v>
      </c>
      <c r="C424" s="10">
        <v>15060</v>
      </c>
      <c r="D424" s="33" t="s">
        <v>174</v>
      </c>
      <c r="E424" s="8" t="s">
        <v>191</v>
      </c>
      <c r="F424" s="77" t="s">
        <v>28</v>
      </c>
      <c r="G424" s="186"/>
      <c r="H424" s="190"/>
      <c r="I424" s="10" t="s">
        <v>17</v>
      </c>
      <c r="J424" s="8">
        <v>50</v>
      </c>
      <c r="K424" s="8">
        <v>43</v>
      </c>
      <c r="L424" s="8">
        <v>8</v>
      </c>
      <c r="M424" s="11" t="s">
        <v>32</v>
      </c>
      <c r="N424" s="51">
        <v>129.06</v>
      </c>
      <c r="O424" s="109">
        <v>65</v>
      </c>
      <c r="P424" s="231"/>
      <c r="Q424" s="5" t="s">
        <v>353</v>
      </c>
      <c r="R424" s="57" t="s">
        <v>19</v>
      </c>
      <c r="S424" s="167"/>
    </row>
    <row r="425" spans="1:19" s="58" customFormat="1" ht="30">
      <c r="A425" s="4">
        <v>391</v>
      </c>
      <c r="B425" s="39" t="s">
        <v>274</v>
      </c>
      <c r="C425" s="10">
        <v>15060</v>
      </c>
      <c r="D425" s="33" t="s">
        <v>174</v>
      </c>
      <c r="E425" s="8" t="s">
        <v>191</v>
      </c>
      <c r="F425" s="77"/>
      <c r="G425" s="11"/>
      <c r="H425" s="80"/>
      <c r="I425" s="10" t="s">
        <v>38</v>
      </c>
      <c r="J425" s="8">
        <v>50</v>
      </c>
      <c r="K425" s="18">
        <v>12</v>
      </c>
      <c r="L425" s="8"/>
      <c r="M425" s="11" t="s">
        <v>76</v>
      </c>
      <c r="N425" s="51">
        <v>18.08</v>
      </c>
      <c r="O425" s="109"/>
      <c r="P425" s="110">
        <v>4500</v>
      </c>
      <c r="Q425" s="5" t="s">
        <v>354</v>
      </c>
      <c r="R425" s="12" t="s">
        <v>19</v>
      </c>
      <c r="S425" s="127"/>
    </row>
    <row r="426" spans="1:19" s="58" customFormat="1" ht="15">
      <c r="A426" s="302">
        <v>392</v>
      </c>
      <c r="B426" s="39" t="s">
        <v>274</v>
      </c>
      <c r="C426" s="170">
        <v>15060</v>
      </c>
      <c r="D426" s="300" t="s">
        <v>174</v>
      </c>
      <c r="E426" s="194" t="s">
        <v>191</v>
      </c>
      <c r="F426" s="187"/>
      <c r="G426" s="23"/>
      <c r="H426" s="42"/>
      <c r="I426" s="170" t="s">
        <v>38</v>
      </c>
      <c r="J426" s="194">
        <v>50</v>
      </c>
      <c r="K426" s="222">
        <v>13</v>
      </c>
      <c r="L426" s="222"/>
      <c r="M426" s="11" t="s">
        <v>179</v>
      </c>
      <c r="N426" s="51">
        <v>0.14</v>
      </c>
      <c r="O426" s="109"/>
      <c r="P426" s="110">
        <v>210</v>
      </c>
      <c r="Q426" s="177" t="s">
        <v>354</v>
      </c>
      <c r="R426" s="14" t="s">
        <v>19</v>
      </c>
      <c r="S426" s="163"/>
    </row>
    <row r="427" spans="1:19" s="58" customFormat="1" ht="15">
      <c r="A427" s="302"/>
      <c r="B427" s="39" t="s">
        <v>274</v>
      </c>
      <c r="C427" s="206"/>
      <c r="D427" s="196"/>
      <c r="E427" s="196"/>
      <c r="F427" s="295"/>
      <c r="G427" s="23"/>
      <c r="H427" s="42"/>
      <c r="I427" s="171"/>
      <c r="J427" s="195"/>
      <c r="K427" s="223"/>
      <c r="L427" s="223"/>
      <c r="M427" s="11" t="s">
        <v>76</v>
      </c>
      <c r="N427" s="51">
        <v>9.5</v>
      </c>
      <c r="O427" s="109"/>
      <c r="P427" s="110">
        <v>2300</v>
      </c>
      <c r="Q427" s="180"/>
      <c r="R427" s="14" t="s">
        <v>19</v>
      </c>
      <c r="S427" s="173"/>
    </row>
    <row r="428" spans="1:19" s="58" customFormat="1" ht="30">
      <c r="A428" s="4">
        <v>393</v>
      </c>
      <c r="B428" s="39" t="s">
        <v>274</v>
      </c>
      <c r="C428" s="10">
        <v>15060</v>
      </c>
      <c r="D428" s="33" t="s">
        <v>174</v>
      </c>
      <c r="E428" s="8" t="s">
        <v>191</v>
      </c>
      <c r="F428" s="77"/>
      <c r="G428" s="11"/>
      <c r="H428" s="80"/>
      <c r="I428" s="10" t="s">
        <v>38</v>
      </c>
      <c r="J428" s="8">
        <v>50</v>
      </c>
      <c r="K428" s="8">
        <v>17</v>
      </c>
      <c r="L428" s="8"/>
      <c r="M428" s="11" t="s">
        <v>76</v>
      </c>
      <c r="N428" s="51">
        <v>6.16</v>
      </c>
      <c r="O428" s="109"/>
      <c r="P428" s="110">
        <v>1490</v>
      </c>
      <c r="Q428" s="5" t="s">
        <v>354</v>
      </c>
      <c r="R428" s="12" t="s">
        <v>19</v>
      </c>
      <c r="S428" s="127"/>
    </row>
    <row r="429" spans="1:19" s="58" customFormat="1" ht="15">
      <c r="A429" s="302">
        <v>394</v>
      </c>
      <c r="B429" s="39" t="s">
        <v>274</v>
      </c>
      <c r="C429" s="262">
        <v>15060</v>
      </c>
      <c r="D429" s="296" t="s">
        <v>174</v>
      </c>
      <c r="E429" s="296" t="s">
        <v>191</v>
      </c>
      <c r="F429" s="298"/>
      <c r="G429" s="84"/>
      <c r="H429" s="85"/>
      <c r="I429" s="170" t="s">
        <v>38</v>
      </c>
      <c r="J429" s="194">
        <v>50</v>
      </c>
      <c r="K429" s="194">
        <v>18</v>
      </c>
      <c r="L429" s="222"/>
      <c r="M429" s="11" t="s">
        <v>190</v>
      </c>
      <c r="N429" s="51">
        <v>25.9</v>
      </c>
      <c r="O429" s="109"/>
      <c r="P429" s="110">
        <v>30</v>
      </c>
      <c r="Q429" s="177" t="s">
        <v>354</v>
      </c>
      <c r="R429" s="65" t="s">
        <v>19</v>
      </c>
      <c r="S429" s="163"/>
    </row>
    <row r="430" spans="1:19" s="58" customFormat="1" ht="15">
      <c r="A430" s="302"/>
      <c r="B430" s="39" t="s">
        <v>274</v>
      </c>
      <c r="C430" s="292"/>
      <c r="D430" s="297"/>
      <c r="E430" s="297"/>
      <c r="F430" s="299"/>
      <c r="G430" s="84"/>
      <c r="H430" s="85"/>
      <c r="I430" s="171"/>
      <c r="J430" s="195"/>
      <c r="K430" s="195"/>
      <c r="L430" s="223"/>
      <c r="M430" s="11" t="s">
        <v>76</v>
      </c>
      <c r="N430" s="51">
        <v>21.07</v>
      </c>
      <c r="O430" s="109"/>
      <c r="P430" s="110">
        <v>5100</v>
      </c>
      <c r="Q430" s="180"/>
      <c r="R430" s="65" t="s">
        <v>19</v>
      </c>
      <c r="S430" s="173"/>
    </row>
    <row r="431" spans="1:19" s="58" customFormat="1" ht="30">
      <c r="A431" s="4">
        <v>395</v>
      </c>
      <c r="B431" s="39" t="s">
        <v>274</v>
      </c>
      <c r="C431" s="10">
        <v>15060</v>
      </c>
      <c r="D431" s="33" t="s">
        <v>174</v>
      </c>
      <c r="E431" s="8" t="s">
        <v>191</v>
      </c>
      <c r="F431" s="77"/>
      <c r="G431" s="11"/>
      <c r="H431" s="80"/>
      <c r="I431" s="10" t="s">
        <v>38</v>
      </c>
      <c r="J431" s="8">
        <v>50</v>
      </c>
      <c r="K431" s="8">
        <v>19</v>
      </c>
      <c r="L431" s="8"/>
      <c r="M431" s="11" t="s">
        <v>76</v>
      </c>
      <c r="N431" s="51">
        <v>6.09</v>
      </c>
      <c r="O431" s="109"/>
      <c r="P431" s="110">
        <v>3930</v>
      </c>
      <c r="Q431" s="5" t="s">
        <v>354</v>
      </c>
      <c r="R431" s="12" t="s">
        <v>19</v>
      </c>
      <c r="S431" s="127"/>
    </row>
    <row r="432" spans="1:19" s="58" customFormat="1" ht="30">
      <c r="A432" s="4">
        <v>396</v>
      </c>
      <c r="B432" s="39" t="s">
        <v>274</v>
      </c>
      <c r="C432" s="10">
        <v>15060</v>
      </c>
      <c r="D432" s="33" t="s">
        <v>174</v>
      </c>
      <c r="E432" s="8" t="s">
        <v>191</v>
      </c>
      <c r="F432" s="77"/>
      <c r="G432" s="11"/>
      <c r="H432" s="80"/>
      <c r="I432" s="10" t="s">
        <v>38</v>
      </c>
      <c r="J432" s="8">
        <v>50</v>
      </c>
      <c r="K432" s="8">
        <v>20</v>
      </c>
      <c r="L432" s="8"/>
      <c r="M432" s="11" t="s">
        <v>76</v>
      </c>
      <c r="N432" s="51">
        <v>9.09</v>
      </c>
      <c r="O432" s="109"/>
      <c r="P432" s="110">
        <v>2200</v>
      </c>
      <c r="Q432" s="5" t="s">
        <v>354</v>
      </c>
      <c r="R432" s="12" t="s">
        <v>19</v>
      </c>
      <c r="S432" s="127"/>
    </row>
    <row r="433" spans="1:19" s="58" customFormat="1" ht="30">
      <c r="A433" s="4">
        <v>397</v>
      </c>
      <c r="B433" s="39" t="s">
        <v>274</v>
      </c>
      <c r="C433" s="10">
        <v>15060</v>
      </c>
      <c r="D433" s="33" t="s">
        <v>174</v>
      </c>
      <c r="E433" s="8" t="s">
        <v>191</v>
      </c>
      <c r="F433" s="77"/>
      <c r="G433" s="11"/>
      <c r="H433" s="80"/>
      <c r="I433" s="10" t="s">
        <v>38</v>
      </c>
      <c r="J433" s="8">
        <v>50</v>
      </c>
      <c r="K433" s="8">
        <v>22</v>
      </c>
      <c r="L433" s="8"/>
      <c r="M433" s="11" t="s">
        <v>76</v>
      </c>
      <c r="N433" s="51">
        <v>0.74</v>
      </c>
      <c r="O433" s="109"/>
      <c r="P433" s="110">
        <v>480</v>
      </c>
      <c r="Q433" s="5" t="s">
        <v>354</v>
      </c>
      <c r="R433" s="12" t="s">
        <v>19</v>
      </c>
      <c r="S433" s="127"/>
    </row>
    <row r="434" spans="1:19" s="58" customFormat="1" ht="30">
      <c r="A434" s="4">
        <v>398</v>
      </c>
      <c r="B434" s="39" t="s">
        <v>274</v>
      </c>
      <c r="C434" s="10">
        <v>15060</v>
      </c>
      <c r="D434" s="33" t="s">
        <v>174</v>
      </c>
      <c r="E434" s="8" t="s">
        <v>191</v>
      </c>
      <c r="F434" s="77"/>
      <c r="G434" s="11"/>
      <c r="H434" s="80"/>
      <c r="I434" s="10" t="s">
        <v>38</v>
      </c>
      <c r="J434" s="8">
        <v>50</v>
      </c>
      <c r="K434" s="8">
        <v>23</v>
      </c>
      <c r="L434" s="8"/>
      <c r="M434" s="11" t="s">
        <v>76</v>
      </c>
      <c r="N434" s="51">
        <v>39.21</v>
      </c>
      <c r="O434" s="109"/>
      <c r="P434" s="110">
        <v>9490</v>
      </c>
      <c r="Q434" s="5" t="s">
        <v>354</v>
      </c>
      <c r="R434" s="12" t="s">
        <v>19</v>
      </c>
      <c r="S434" s="127"/>
    </row>
    <row r="435" spans="1:19" s="58" customFormat="1" ht="30">
      <c r="A435" s="4">
        <v>399</v>
      </c>
      <c r="B435" s="39" t="s">
        <v>274</v>
      </c>
      <c r="C435" s="10">
        <v>15060</v>
      </c>
      <c r="D435" s="33" t="s">
        <v>174</v>
      </c>
      <c r="E435" s="8" t="s">
        <v>191</v>
      </c>
      <c r="F435" s="77"/>
      <c r="G435" s="11"/>
      <c r="H435" s="80"/>
      <c r="I435" s="10" t="s">
        <v>38</v>
      </c>
      <c r="J435" s="8">
        <v>50</v>
      </c>
      <c r="K435" s="8">
        <v>24</v>
      </c>
      <c r="L435" s="8"/>
      <c r="M435" s="11" t="s">
        <v>76</v>
      </c>
      <c r="N435" s="51">
        <v>0.6</v>
      </c>
      <c r="O435" s="109"/>
      <c r="P435" s="110">
        <v>390</v>
      </c>
      <c r="Q435" s="5" t="s">
        <v>354</v>
      </c>
      <c r="R435" s="12" t="s">
        <v>19</v>
      </c>
      <c r="S435" s="127"/>
    </row>
    <row r="436" spans="1:19" s="58" customFormat="1" ht="30">
      <c r="A436" s="4">
        <v>400</v>
      </c>
      <c r="B436" s="39" t="s">
        <v>274</v>
      </c>
      <c r="C436" s="10">
        <v>15060</v>
      </c>
      <c r="D436" s="33" t="s">
        <v>174</v>
      </c>
      <c r="E436" s="8" t="s">
        <v>191</v>
      </c>
      <c r="F436" s="77"/>
      <c r="G436" s="11"/>
      <c r="H436" s="80"/>
      <c r="I436" s="10" t="s">
        <v>38</v>
      </c>
      <c r="J436" s="8">
        <v>50</v>
      </c>
      <c r="K436" s="8">
        <v>25</v>
      </c>
      <c r="L436" s="8"/>
      <c r="M436" s="11" t="s">
        <v>76</v>
      </c>
      <c r="N436" s="51">
        <v>13.55</v>
      </c>
      <c r="O436" s="109"/>
      <c r="P436" s="110">
        <v>3280</v>
      </c>
      <c r="Q436" s="5" t="s">
        <v>354</v>
      </c>
      <c r="R436" s="12" t="s">
        <v>19</v>
      </c>
      <c r="S436" s="127"/>
    </row>
    <row r="437" spans="1:19" s="58" customFormat="1" ht="30">
      <c r="A437" s="4">
        <v>401</v>
      </c>
      <c r="B437" s="39" t="s">
        <v>274</v>
      </c>
      <c r="C437" s="10">
        <v>15060</v>
      </c>
      <c r="D437" s="33" t="s">
        <v>174</v>
      </c>
      <c r="E437" s="8" t="s">
        <v>191</v>
      </c>
      <c r="F437" s="77"/>
      <c r="G437" s="11"/>
      <c r="H437" s="80"/>
      <c r="I437" s="10" t="s">
        <v>38</v>
      </c>
      <c r="J437" s="8">
        <v>50</v>
      </c>
      <c r="K437" s="8">
        <v>26</v>
      </c>
      <c r="L437" s="8"/>
      <c r="M437" s="11" t="s">
        <v>76</v>
      </c>
      <c r="N437" s="51">
        <v>2.6</v>
      </c>
      <c r="O437" s="109"/>
      <c r="P437" s="110">
        <v>1680</v>
      </c>
      <c r="Q437" s="5" t="s">
        <v>354</v>
      </c>
      <c r="R437" s="12" t="s">
        <v>19</v>
      </c>
      <c r="S437" s="127"/>
    </row>
    <row r="438" spans="1:19" s="58" customFormat="1" ht="30">
      <c r="A438" s="4">
        <v>402</v>
      </c>
      <c r="B438" s="39" t="s">
        <v>274</v>
      </c>
      <c r="C438" s="10">
        <v>15060</v>
      </c>
      <c r="D438" s="33" t="s">
        <v>174</v>
      </c>
      <c r="E438" s="8" t="s">
        <v>191</v>
      </c>
      <c r="F438" s="77"/>
      <c r="G438" s="11"/>
      <c r="H438" s="80"/>
      <c r="I438" s="10" t="s">
        <v>38</v>
      </c>
      <c r="J438" s="8">
        <v>50</v>
      </c>
      <c r="K438" s="8">
        <v>27</v>
      </c>
      <c r="L438" s="8"/>
      <c r="M438" s="11" t="s">
        <v>76</v>
      </c>
      <c r="N438" s="51">
        <v>8.72</v>
      </c>
      <c r="O438" s="109"/>
      <c r="P438" s="110">
        <v>2110</v>
      </c>
      <c r="Q438" s="5" t="s">
        <v>354</v>
      </c>
      <c r="R438" s="12" t="s">
        <v>19</v>
      </c>
      <c r="S438" s="127"/>
    </row>
    <row r="439" spans="1:19" s="58" customFormat="1" ht="30">
      <c r="A439" s="4">
        <v>403</v>
      </c>
      <c r="B439" s="39" t="s">
        <v>274</v>
      </c>
      <c r="C439" s="10">
        <v>15060</v>
      </c>
      <c r="D439" s="33" t="s">
        <v>174</v>
      </c>
      <c r="E439" s="8" t="s">
        <v>191</v>
      </c>
      <c r="F439" s="77"/>
      <c r="G439" s="11"/>
      <c r="H439" s="80"/>
      <c r="I439" s="10" t="s">
        <v>38</v>
      </c>
      <c r="J439" s="8">
        <v>50</v>
      </c>
      <c r="K439" s="8">
        <v>31</v>
      </c>
      <c r="L439" s="8"/>
      <c r="M439" s="11" t="s">
        <v>76</v>
      </c>
      <c r="N439" s="51">
        <v>3.07</v>
      </c>
      <c r="O439" s="109"/>
      <c r="P439" s="110">
        <v>1190</v>
      </c>
      <c r="Q439" s="5" t="s">
        <v>354</v>
      </c>
      <c r="R439" s="12" t="s">
        <v>19</v>
      </c>
      <c r="S439" s="127"/>
    </row>
    <row r="440" spans="1:19" s="58" customFormat="1" ht="30">
      <c r="A440" s="4">
        <v>404</v>
      </c>
      <c r="B440" s="39" t="s">
        <v>274</v>
      </c>
      <c r="C440" s="10">
        <v>15060</v>
      </c>
      <c r="D440" s="33" t="s">
        <v>174</v>
      </c>
      <c r="E440" s="8" t="s">
        <v>191</v>
      </c>
      <c r="F440" s="77"/>
      <c r="G440" s="11"/>
      <c r="H440" s="80"/>
      <c r="I440" s="10" t="s">
        <v>38</v>
      </c>
      <c r="J440" s="8">
        <v>50</v>
      </c>
      <c r="K440" s="8">
        <v>32</v>
      </c>
      <c r="L440" s="8"/>
      <c r="M440" s="11" t="s">
        <v>76</v>
      </c>
      <c r="N440" s="51">
        <v>6.86</v>
      </c>
      <c r="O440" s="109"/>
      <c r="P440" s="110">
        <v>1660</v>
      </c>
      <c r="Q440" s="5" t="s">
        <v>354</v>
      </c>
      <c r="R440" s="12" t="s">
        <v>19</v>
      </c>
      <c r="S440" s="127"/>
    </row>
    <row r="441" spans="1:19" s="58" customFormat="1" ht="15">
      <c r="A441" s="302">
        <v>410</v>
      </c>
      <c r="B441" s="39" t="s">
        <v>274</v>
      </c>
      <c r="C441" s="170">
        <v>15060</v>
      </c>
      <c r="D441" s="300" t="s">
        <v>174</v>
      </c>
      <c r="E441" s="194" t="s">
        <v>191</v>
      </c>
      <c r="F441" s="187"/>
      <c r="G441" s="168"/>
      <c r="H441" s="189"/>
      <c r="I441" s="170" t="s">
        <v>38</v>
      </c>
      <c r="J441" s="194">
        <v>50</v>
      </c>
      <c r="K441" s="194">
        <v>40</v>
      </c>
      <c r="L441" s="225"/>
      <c r="M441" s="10" t="s">
        <v>190</v>
      </c>
      <c r="N441" s="51">
        <v>1.01</v>
      </c>
      <c r="O441" s="356"/>
      <c r="P441" s="110">
        <v>560</v>
      </c>
      <c r="Q441" s="177" t="s">
        <v>354</v>
      </c>
      <c r="R441" s="14" t="s">
        <v>19</v>
      </c>
      <c r="S441" s="163"/>
    </row>
    <row r="442" spans="1:19" s="58" customFormat="1" ht="15">
      <c r="A442" s="302"/>
      <c r="B442" s="39" t="s">
        <v>274</v>
      </c>
      <c r="C442" s="171"/>
      <c r="D442" s="301"/>
      <c r="E442" s="195"/>
      <c r="F442" s="295"/>
      <c r="G442" s="168"/>
      <c r="H442" s="214"/>
      <c r="I442" s="171"/>
      <c r="J442" s="195"/>
      <c r="K442" s="195"/>
      <c r="L442" s="226"/>
      <c r="M442" s="10" t="s">
        <v>76</v>
      </c>
      <c r="N442" s="51">
        <v>1.65</v>
      </c>
      <c r="O442" s="357"/>
      <c r="P442" s="110">
        <v>400</v>
      </c>
      <c r="Q442" s="180"/>
      <c r="R442" s="14" t="s">
        <v>19</v>
      </c>
      <c r="S442" s="173"/>
    </row>
    <row r="443" spans="1:19" s="58" customFormat="1" ht="30">
      <c r="A443" s="4">
        <v>411</v>
      </c>
      <c r="B443" s="39" t="s">
        <v>274</v>
      </c>
      <c r="C443" s="15">
        <v>15060</v>
      </c>
      <c r="D443" s="40" t="s">
        <v>174</v>
      </c>
      <c r="E443" s="21" t="s">
        <v>191</v>
      </c>
      <c r="F443" s="77"/>
      <c r="G443" s="11"/>
      <c r="H443" s="80"/>
      <c r="I443" s="15" t="s">
        <v>38</v>
      </c>
      <c r="J443" s="21">
        <v>50</v>
      </c>
      <c r="K443" s="21">
        <v>41</v>
      </c>
      <c r="L443" s="8"/>
      <c r="M443" s="10" t="s">
        <v>76</v>
      </c>
      <c r="N443" s="51">
        <v>43.63</v>
      </c>
      <c r="O443" s="109"/>
      <c r="P443" s="110">
        <v>560</v>
      </c>
      <c r="Q443" s="5" t="s">
        <v>354</v>
      </c>
      <c r="R443" s="14" t="s">
        <v>19</v>
      </c>
      <c r="S443" s="128"/>
    </row>
    <row r="444" spans="1:19" s="58" customFormat="1" ht="15">
      <c r="A444" s="302">
        <v>412</v>
      </c>
      <c r="B444" s="39" t="s">
        <v>274</v>
      </c>
      <c r="C444" s="170">
        <v>15060</v>
      </c>
      <c r="D444" s="300" t="s">
        <v>174</v>
      </c>
      <c r="E444" s="194" t="s">
        <v>191</v>
      </c>
      <c r="F444" s="187"/>
      <c r="G444" s="168"/>
      <c r="H444" s="189"/>
      <c r="I444" s="170" t="s">
        <v>38</v>
      </c>
      <c r="J444" s="194">
        <v>50</v>
      </c>
      <c r="K444" s="194">
        <v>42</v>
      </c>
      <c r="L444" s="225"/>
      <c r="M444" s="10" t="s">
        <v>190</v>
      </c>
      <c r="N444" s="51">
        <v>0.23</v>
      </c>
      <c r="O444" s="356"/>
      <c r="P444" s="110">
        <v>90</v>
      </c>
      <c r="Q444" s="177" t="s">
        <v>354</v>
      </c>
      <c r="R444" s="14" t="s">
        <v>19</v>
      </c>
      <c r="S444" s="163"/>
    </row>
    <row r="445" spans="1:19" s="58" customFormat="1" ht="15">
      <c r="A445" s="302"/>
      <c r="B445" s="39" t="s">
        <v>274</v>
      </c>
      <c r="C445" s="171"/>
      <c r="D445" s="301"/>
      <c r="E445" s="195"/>
      <c r="F445" s="295"/>
      <c r="G445" s="168"/>
      <c r="H445" s="214"/>
      <c r="I445" s="171"/>
      <c r="J445" s="195"/>
      <c r="K445" s="195"/>
      <c r="L445" s="226"/>
      <c r="M445" s="10" t="s">
        <v>76</v>
      </c>
      <c r="N445" s="51">
        <v>5.37</v>
      </c>
      <c r="O445" s="357"/>
      <c r="P445" s="110">
        <v>1300</v>
      </c>
      <c r="Q445" s="180"/>
      <c r="R445" s="14" t="s">
        <v>19</v>
      </c>
      <c r="S445" s="173"/>
    </row>
    <row r="446" spans="1:19" s="58" customFormat="1" ht="30">
      <c r="A446" s="4">
        <v>413</v>
      </c>
      <c r="B446" s="39" t="s">
        <v>274</v>
      </c>
      <c r="C446" s="10">
        <v>15060</v>
      </c>
      <c r="D446" s="33" t="s">
        <v>174</v>
      </c>
      <c r="E446" s="8" t="s">
        <v>191</v>
      </c>
      <c r="F446" s="77"/>
      <c r="G446" s="11"/>
      <c r="H446" s="80"/>
      <c r="I446" s="10" t="s">
        <v>38</v>
      </c>
      <c r="J446" s="8">
        <v>62</v>
      </c>
      <c r="K446" s="8">
        <v>3</v>
      </c>
      <c r="L446" s="8"/>
      <c r="M446" s="10" t="s">
        <v>76</v>
      </c>
      <c r="N446" s="51">
        <v>5.22</v>
      </c>
      <c r="O446" s="109"/>
      <c r="P446" s="110">
        <v>3370</v>
      </c>
      <c r="Q446" s="5" t="s">
        <v>354</v>
      </c>
      <c r="R446" s="12" t="s">
        <v>19</v>
      </c>
      <c r="S446" s="127"/>
    </row>
    <row r="447" spans="1:19" s="58" customFormat="1" ht="15">
      <c r="A447" s="302">
        <v>414</v>
      </c>
      <c r="B447" s="39" t="s">
        <v>274</v>
      </c>
      <c r="C447" s="170">
        <v>15060</v>
      </c>
      <c r="D447" s="300" t="s">
        <v>174</v>
      </c>
      <c r="E447" s="194" t="s">
        <v>191</v>
      </c>
      <c r="F447" s="187"/>
      <c r="G447" s="168"/>
      <c r="H447" s="189"/>
      <c r="I447" s="170" t="s">
        <v>38</v>
      </c>
      <c r="J447" s="194">
        <v>62</v>
      </c>
      <c r="K447" s="194">
        <v>5</v>
      </c>
      <c r="L447" s="225"/>
      <c r="M447" s="10" t="s">
        <v>190</v>
      </c>
      <c r="N447" s="51">
        <v>0.13</v>
      </c>
      <c r="O447" s="356"/>
      <c r="P447" s="110">
        <v>70</v>
      </c>
      <c r="Q447" s="177" t="s">
        <v>354</v>
      </c>
      <c r="R447" s="14" t="s">
        <v>19</v>
      </c>
      <c r="S447" s="163"/>
    </row>
    <row r="448" spans="1:19" s="58" customFormat="1" ht="15">
      <c r="A448" s="302"/>
      <c r="B448" s="39" t="s">
        <v>274</v>
      </c>
      <c r="C448" s="171"/>
      <c r="D448" s="301"/>
      <c r="E448" s="195"/>
      <c r="F448" s="295"/>
      <c r="G448" s="168"/>
      <c r="H448" s="214"/>
      <c r="I448" s="171"/>
      <c r="J448" s="195"/>
      <c r="K448" s="195"/>
      <c r="L448" s="226"/>
      <c r="M448" s="10" t="s">
        <v>76</v>
      </c>
      <c r="N448" s="51">
        <v>1.55</v>
      </c>
      <c r="O448" s="357"/>
      <c r="P448" s="110">
        <v>1000</v>
      </c>
      <c r="Q448" s="180"/>
      <c r="R448" s="14" t="s">
        <v>19</v>
      </c>
      <c r="S448" s="173"/>
    </row>
    <row r="449" spans="1:19" s="58" customFormat="1" ht="30">
      <c r="A449" s="56">
        <v>415</v>
      </c>
      <c r="B449" s="39" t="s">
        <v>274</v>
      </c>
      <c r="C449" s="10">
        <v>15060</v>
      </c>
      <c r="D449" s="33" t="s">
        <v>174</v>
      </c>
      <c r="E449" s="8" t="s">
        <v>191</v>
      </c>
      <c r="F449" s="77"/>
      <c r="G449" s="11"/>
      <c r="H449" s="80"/>
      <c r="I449" s="10" t="s">
        <v>38</v>
      </c>
      <c r="J449" s="8">
        <v>62</v>
      </c>
      <c r="K449" s="8">
        <v>6</v>
      </c>
      <c r="L449" s="8"/>
      <c r="M449" s="11" t="s">
        <v>76</v>
      </c>
      <c r="N449" s="51">
        <v>0.85</v>
      </c>
      <c r="O449" s="109"/>
      <c r="P449" s="110">
        <v>550</v>
      </c>
      <c r="Q449" s="5" t="s">
        <v>354</v>
      </c>
      <c r="R449" s="12" t="s">
        <v>19</v>
      </c>
      <c r="S449" s="127"/>
    </row>
    <row r="450" spans="1:19" s="58" customFormat="1" ht="15">
      <c r="A450" s="4">
        <v>416</v>
      </c>
      <c r="B450" s="39" t="s">
        <v>274</v>
      </c>
      <c r="C450" s="10">
        <v>15060</v>
      </c>
      <c r="D450" s="33" t="s">
        <v>174</v>
      </c>
      <c r="E450" s="8" t="s">
        <v>193</v>
      </c>
      <c r="F450" s="76" t="s">
        <v>141</v>
      </c>
      <c r="G450" s="23" t="s">
        <v>273</v>
      </c>
      <c r="H450" s="42" t="s">
        <v>272</v>
      </c>
      <c r="I450" s="10" t="s">
        <v>17</v>
      </c>
      <c r="J450" s="8">
        <v>58</v>
      </c>
      <c r="K450" s="8">
        <v>31</v>
      </c>
      <c r="L450" s="8"/>
      <c r="M450" s="11" t="s">
        <v>187</v>
      </c>
      <c r="N450" s="51">
        <v>182.83</v>
      </c>
      <c r="O450" s="109">
        <v>319</v>
      </c>
      <c r="P450" s="110">
        <v>475</v>
      </c>
      <c r="Q450" s="5" t="s">
        <v>367</v>
      </c>
      <c r="R450" s="12" t="s">
        <v>19</v>
      </c>
      <c r="S450" s="127"/>
    </row>
    <row r="451" spans="1:20" s="58" customFormat="1" ht="30">
      <c r="A451" s="4">
        <v>417</v>
      </c>
      <c r="B451" s="39" t="s">
        <v>274</v>
      </c>
      <c r="C451" s="10">
        <v>15060</v>
      </c>
      <c r="D451" s="33" t="s">
        <v>174</v>
      </c>
      <c r="E451" s="8" t="s">
        <v>194</v>
      </c>
      <c r="F451" s="76" t="s">
        <v>169</v>
      </c>
      <c r="G451" s="23" t="s">
        <v>273</v>
      </c>
      <c r="H451" s="42" t="s">
        <v>272</v>
      </c>
      <c r="I451" s="10" t="s">
        <v>17</v>
      </c>
      <c r="J451" s="8">
        <v>59</v>
      </c>
      <c r="K451" s="8">
        <v>76</v>
      </c>
      <c r="L451" s="8"/>
      <c r="M451" s="11" t="s">
        <v>187</v>
      </c>
      <c r="N451" s="51">
        <v>313.75</v>
      </c>
      <c r="O451" s="109">
        <v>301</v>
      </c>
      <c r="P451" s="110">
        <v>1011</v>
      </c>
      <c r="Q451" s="5" t="s">
        <v>355</v>
      </c>
      <c r="R451" s="12" t="s">
        <v>19</v>
      </c>
      <c r="S451" s="127"/>
      <c r="T451" s="66"/>
    </row>
    <row r="452" spans="1:19" s="58" customFormat="1" ht="15">
      <c r="A452" s="17">
        <v>418</v>
      </c>
      <c r="B452" s="50" t="s">
        <v>274</v>
      </c>
      <c r="C452" s="19">
        <v>15060</v>
      </c>
      <c r="D452" s="35" t="s">
        <v>174</v>
      </c>
      <c r="E452" s="18" t="s">
        <v>195</v>
      </c>
      <c r="F452" s="76"/>
      <c r="G452" s="23"/>
      <c r="H452" s="42"/>
      <c r="I452" s="19" t="s">
        <v>38</v>
      </c>
      <c r="J452" s="18">
        <v>67</v>
      </c>
      <c r="K452" s="18">
        <v>1</v>
      </c>
      <c r="L452" s="18"/>
      <c r="M452" s="23" t="s">
        <v>190</v>
      </c>
      <c r="N452" s="54">
        <v>11.65</v>
      </c>
      <c r="O452" s="111"/>
      <c r="P452" s="104">
        <v>6450</v>
      </c>
      <c r="Q452" s="16" t="s">
        <v>356</v>
      </c>
      <c r="R452" s="57" t="s">
        <v>19</v>
      </c>
      <c r="S452" s="125"/>
    </row>
    <row r="453" spans="1:19" s="58" customFormat="1" ht="15">
      <c r="A453" s="17">
        <v>419</v>
      </c>
      <c r="B453" s="50" t="s">
        <v>274</v>
      </c>
      <c r="C453" s="19">
        <v>15060</v>
      </c>
      <c r="D453" s="35" t="s">
        <v>174</v>
      </c>
      <c r="E453" s="18" t="s">
        <v>195</v>
      </c>
      <c r="F453" s="76"/>
      <c r="G453" s="23"/>
      <c r="H453" s="42"/>
      <c r="I453" s="19" t="s">
        <v>38</v>
      </c>
      <c r="J453" s="18">
        <v>67</v>
      </c>
      <c r="K453" s="18">
        <v>2</v>
      </c>
      <c r="L453" s="18"/>
      <c r="M453" s="23" t="s">
        <v>108</v>
      </c>
      <c r="N453" s="54">
        <v>3.94</v>
      </c>
      <c r="O453" s="111"/>
      <c r="P453" s="104">
        <v>5090</v>
      </c>
      <c r="Q453" s="16" t="s">
        <v>356</v>
      </c>
      <c r="R453" s="57" t="s">
        <v>19</v>
      </c>
      <c r="S453" s="125"/>
    </row>
    <row r="454" spans="1:19" s="58" customFormat="1" ht="15">
      <c r="A454" s="17">
        <v>421</v>
      </c>
      <c r="B454" s="50" t="s">
        <v>274</v>
      </c>
      <c r="C454" s="19">
        <v>15060</v>
      </c>
      <c r="D454" s="35" t="s">
        <v>174</v>
      </c>
      <c r="E454" s="18" t="s">
        <v>195</v>
      </c>
      <c r="F454" s="76"/>
      <c r="G454" s="23"/>
      <c r="H454" s="42"/>
      <c r="I454" s="19" t="s">
        <v>38</v>
      </c>
      <c r="J454" s="18">
        <v>67</v>
      </c>
      <c r="K454" s="18">
        <v>4</v>
      </c>
      <c r="L454" s="18"/>
      <c r="M454" s="23" t="s">
        <v>192</v>
      </c>
      <c r="N454" s="54">
        <v>12.24</v>
      </c>
      <c r="O454" s="111"/>
      <c r="P454" s="104">
        <v>19750</v>
      </c>
      <c r="Q454" s="16" t="s">
        <v>356</v>
      </c>
      <c r="R454" s="57" t="s">
        <v>19</v>
      </c>
      <c r="S454" s="125"/>
    </row>
    <row r="455" spans="1:19" s="58" customFormat="1" ht="15">
      <c r="A455" s="17">
        <v>424</v>
      </c>
      <c r="B455" s="50" t="s">
        <v>274</v>
      </c>
      <c r="C455" s="19">
        <v>15060</v>
      </c>
      <c r="D455" s="35" t="s">
        <v>174</v>
      </c>
      <c r="E455" s="18" t="s">
        <v>195</v>
      </c>
      <c r="F455" s="76"/>
      <c r="G455" s="23"/>
      <c r="H455" s="42"/>
      <c r="I455" s="19" t="s">
        <v>38</v>
      </c>
      <c r="J455" s="18">
        <v>61</v>
      </c>
      <c r="K455" s="18">
        <v>1</v>
      </c>
      <c r="L455" s="18"/>
      <c r="M455" s="23" t="s">
        <v>179</v>
      </c>
      <c r="N455" s="54">
        <v>3.35</v>
      </c>
      <c r="O455" s="111"/>
      <c r="P455" s="104">
        <v>29950</v>
      </c>
      <c r="Q455" s="16" t="s">
        <v>356</v>
      </c>
      <c r="R455" s="57" t="s">
        <v>19</v>
      </c>
      <c r="S455" s="125"/>
    </row>
    <row r="456" spans="1:19" s="58" customFormat="1" ht="15">
      <c r="A456" s="17">
        <v>420</v>
      </c>
      <c r="B456" s="50" t="s">
        <v>274</v>
      </c>
      <c r="C456" s="19">
        <v>15060</v>
      </c>
      <c r="D456" s="35" t="s">
        <v>174</v>
      </c>
      <c r="E456" s="18" t="s">
        <v>195</v>
      </c>
      <c r="F456" s="76" t="s">
        <v>39</v>
      </c>
      <c r="G456" s="23" t="s">
        <v>273</v>
      </c>
      <c r="H456" s="42" t="s">
        <v>272</v>
      </c>
      <c r="I456" s="19" t="s">
        <v>17</v>
      </c>
      <c r="J456" s="18">
        <v>67</v>
      </c>
      <c r="K456" s="18">
        <v>43</v>
      </c>
      <c r="L456" s="18"/>
      <c r="M456" s="23" t="s">
        <v>187</v>
      </c>
      <c r="N456" s="54">
        <v>76.18</v>
      </c>
      <c r="O456" s="111">
        <v>207</v>
      </c>
      <c r="P456" s="104">
        <v>833</v>
      </c>
      <c r="Q456" s="16" t="s">
        <v>357</v>
      </c>
      <c r="R456" s="57" t="s">
        <v>19</v>
      </c>
      <c r="S456" s="125"/>
    </row>
    <row r="457" spans="1:19" s="58" customFormat="1" ht="15">
      <c r="A457" s="17">
        <v>422</v>
      </c>
      <c r="B457" s="50" t="s">
        <v>274</v>
      </c>
      <c r="C457" s="19">
        <v>15060</v>
      </c>
      <c r="D457" s="35" t="s">
        <v>174</v>
      </c>
      <c r="E457" s="18" t="s">
        <v>195</v>
      </c>
      <c r="F457" s="76"/>
      <c r="G457" s="23"/>
      <c r="H457" s="42"/>
      <c r="I457" s="19" t="s">
        <v>38</v>
      </c>
      <c r="J457" s="18">
        <v>67</v>
      </c>
      <c r="K457" s="18">
        <v>5</v>
      </c>
      <c r="L457" s="18"/>
      <c r="M457" s="23" t="s">
        <v>108</v>
      </c>
      <c r="N457" s="54">
        <v>2.79</v>
      </c>
      <c r="O457" s="111"/>
      <c r="P457" s="104">
        <v>13510</v>
      </c>
      <c r="Q457" s="16" t="s">
        <v>356</v>
      </c>
      <c r="R457" s="57" t="s">
        <v>19</v>
      </c>
      <c r="S457" s="125"/>
    </row>
    <row r="458" spans="1:19" s="58" customFormat="1" ht="15">
      <c r="A458" s="17">
        <v>423</v>
      </c>
      <c r="B458" s="50" t="s">
        <v>274</v>
      </c>
      <c r="C458" s="19">
        <v>15060</v>
      </c>
      <c r="D458" s="35" t="s">
        <v>174</v>
      </c>
      <c r="E458" s="18" t="s">
        <v>195</v>
      </c>
      <c r="F458" s="76"/>
      <c r="G458" s="23"/>
      <c r="H458" s="42"/>
      <c r="I458" s="19" t="s">
        <v>38</v>
      </c>
      <c r="J458" s="18">
        <v>67</v>
      </c>
      <c r="K458" s="18">
        <v>6</v>
      </c>
      <c r="L458" s="18"/>
      <c r="M458" s="23" t="s">
        <v>179</v>
      </c>
      <c r="N458" s="54">
        <v>27.76</v>
      </c>
      <c r="O458" s="111"/>
      <c r="P458" s="104">
        <v>41360</v>
      </c>
      <c r="Q458" s="16" t="s">
        <v>356</v>
      </c>
      <c r="R458" s="57" t="s">
        <v>19</v>
      </c>
      <c r="S458" s="125"/>
    </row>
    <row r="459" spans="1:19" s="58" customFormat="1" ht="15">
      <c r="A459" s="17">
        <v>425</v>
      </c>
      <c r="B459" s="50" t="s">
        <v>274</v>
      </c>
      <c r="C459" s="19">
        <v>15060</v>
      </c>
      <c r="D459" s="35" t="s">
        <v>174</v>
      </c>
      <c r="E459" s="18" t="s">
        <v>195</v>
      </c>
      <c r="F459" s="76"/>
      <c r="G459" s="23"/>
      <c r="H459" s="42"/>
      <c r="I459" s="19" t="s">
        <v>38</v>
      </c>
      <c r="J459" s="18">
        <v>61</v>
      </c>
      <c r="K459" s="18">
        <v>2</v>
      </c>
      <c r="L459" s="18"/>
      <c r="M459" s="23" t="s">
        <v>108</v>
      </c>
      <c r="N459" s="54">
        <v>0.38</v>
      </c>
      <c r="O459" s="111"/>
      <c r="P459" s="104">
        <v>670</v>
      </c>
      <c r="Q459" s="16" t="s">
        <v>356</v>
      </c>
      <c r="R459" s="57" t="s">
        <v>19</v>
      </c>
      <c r="S459" s="125"/>
    </row>
    <row r="460" spans="1:19" s="58" customFormat="1" ht="15">
      <c r="A460" s="4">
        <v>426</v>
      </c>
      <c r="B460" s="39" t="s">
        <v>274</v>
      </c>
      <c r="C460" s="10">
        <v>15060</v>
      </c>
      <c r="D460" s="33" t="s">
        <v>174</v>
      </c>
      <c r="E460" s="8" t="s">
        <v>196</v>
      </c>
      <c r="F460" s="77"/>
      <c r="G460" s="11"/>
      <c r="H460" s="80"/>
      <c r="I460" s="10" t="s">
        <v>38</v>
      </c>
      <c r="J460" s="8">
        <v>58</v>
      </c>
      <c r="K460" s="8">
        <v>20</v>
      </c>
      <c r="L460" s="8"/>
      <c r="M460" s="11" t="s">
        <v>183</v>
      </c>
      <c r="N460" s="54">
        <v>0</v>
      </c>
      <c r="O460" s="111"/>
      <c r="P460" s="110">
        <v>1910</v>
      </c>
      <c r="Q460" s="5" t="s">
        <v>358</v>
      </c>
      <c r="R460" s="12" t="s">
        <v>19</v>
      </c>
      <c r="S460" s="127"/>
    </row>
    <row r="461" spans="1:19" s="58" customFormat="1" ht="15">
      <c r="A461" s="4">
        <v>427</v>
      </c>
      <c r="B461" s="39" t="s">
        <v>274</v>
      </c>
      <c r="C461" s="10">
        <v>15060</v>
      </c>
      <c r="D461" s="33" t="s">
        <v>174</v>
      </c>
      <c r="E461" s="8" t="s">
        <v>196</v>
      </c>
      <c r="F461" s="77"/>
      <c r="G461" s="11"/>
      <c r="H461" s="80"/>
      <c r="I461" s="10" t="s">
        <v>38</v>
      </c>
      <c r="J461" s="8">
        <v>58</v>
      </c>
      <c r="K461" s="8">
        <v>21</v>
      </c>
      <c r="L461" s="8"/>
      <c r="M461" s="11" t="s">
        <v>179</v>
      </c>
      <c r="N461" s="51">
        <v>0.93</v>
      </c>
      <c r="O461" s="109"/>
      <c r="P461" s="110">
        <v>1400</v>
      </c>
      <c r="Q461" s="5" t="s">
        <v>358</v>
      </c>
      <c r="R461" s="12" t="s">
        <v>19</v>
      </c>
      <c r="S461" s="127"/>
    </row>
    <row r="462" spans="1:19" s="58" customFormat="1" ht="15">
      <c r="A462" s="4">
        <v>428</v>
      </c>
      <c r="B462" s="39" t="s">
        <v>274</v>
      </c>
      <c r="C462" s="10">
        <v>15060</v>
      </c>
      <c r="D462" s="33" t="s">
        <v>174</v>
      </c>
      <c r="E462" s="8" t="s">
        <v>196</v>
      </c>
      <c r="F462" s="77"/>
      <c r="G462" s="11"/>
      <c r="H462" s="80"/>
      <c r="I462" s="10" t="s">
        <v>38</v>
      </c>
      <c r="J462" s="8">
        <v>58</v>
      </c>
      <c r="K462" s="8">
        <v>22</v>
      </c>
      <c r="L462" s="8"/>
      <c r="M462" s="11" t="s">
        <v>76</v>
      </c>
      <c r="N462" s="51">
        <v>2.01</v>
      </c>
      <c r="O462" s="109"/>
      <c r="P462" s="110">
        <v>780</v>
      </c>
      <c r="Q462" s="5" t="s">
        <v>358</v>
      </c>
      <c r="R462" s="12" t="s">
        <v>19</v>
      </c>
      <c r="S462" s="127"/>
    </row>
    <row r="463" spans="1:19" s="58" customFormat="1" ht="15">
      <c r="A463" s="4">
        <v>429</v>
      </c>
      <c r="B463" s="39" t="s">
        <v>274</v>
      </c>
      <c r="C463" s="10">
        <v>15060</v>
      </c>
      <c r="D463" s="33" t="s">
        <v>174</v>
      </c>
      <c r="E463" s="8" t="s">
        <v>196</v>
      </c>
      <c r="F463" s="77"/>
      <c r="G463" s="11"/>
      <c r="H463" s="80"/>
      <c r="I463" s="10" t="s">
        <v>38</v>
      </c>
      <c r="J463" s="8">
        <v>58</v>
      </c>
      <c r="K463" s="8">
        <v>23</v>
      </c>
      <c r="L463" s="8"/>
      <c r="M463" s="11" t="s">
        <v>190</v>
      </c>
      <c r="N463" s="51">
        <v>6.17</v>
      </c>
      <c r="O463" s="109"/>
      <c r="P463" s="110">
        <v>2390</v>
      </c>
      <c r="Q463" s="5" t="s">
        <v>358</v>
      </c>
      <c r="R463" s="12" t="s">
        <v>19</v>
      </c>
      <c r="S463" s="127"/>
    </row>
    <row r="464" spans="1:19" s="58" customFormat="1" ht="15">
      <c r="A464" s="4">
        <v>430</v>
      </c>
      <c r="B464" s="39" t="s">
        <v>274</v>
      </c>
      <c r="C464" s="10">
        <v>15060</v>
      </c>
      <c r="D464" s="33" t="s">
        <v>174</v>
      </c>
      <c r="E464" s="8" t="s">
        <v>196</v>
      </c>
      <c r="F464" s="77"/>
      <c r="G464" s="11"/>
      <c r="H464" s="80"/>
      <c r="I464" s="10" t="s">
        <v>38</v>
      </c>
      <c r="J464" s="8">
        <v>58</v>
      </c>
      <c r="K464" s="8">
        <v>24</v>
      </c>
      <c r="L464" s="8"/>
      <c r="M464" s="11" t="s">
        <v>190</v>
      </c>
      <c r="N464" s="51">
        <v>3.28</v>
      </c>
      <c r="O464" s="109"/>
      <c r="P464" s="110">
        <v>1820</v>
      </c>
      <c r="Q464" s="5" t="s">
        <v>358</v>
      </c>
      <c r="R464" s="12" t="s">
        <v>19</v>
      </c>
      <c r="S464" s="127"/>
    </row>
    <row r="465" spans="1:19" s="58" customFormat="1" ht="15">
      <c r="A465" s="4">
        <v>431</v>
      </c>
      <c r="B465" s="39" t="s">
        <v>274</v>
      </c>
      <c r="C465" s="10">
        <v>15060</v>
      </c>
      <c r="D465" s="33" t="s">
        <v>174</v>
      </c>
      <c r="E465" s="8" t="s">
        <v>196</v>
      </c>
      <c r="F465" s="77"/>
      <c r="G465" s="11"/>
      <c r="H465" s="80"/>
      <c r="I465" s="10" t="s">
        <v>38</v>
      </c>
      <c r="J465" s="8">
        <v>58</v>
      </c>
      <c r="K465" s="8">
        <v>27</v>
      </c>
      <c r="L465" s="8"/>
      <c r="M465" s="11" t="s">
        <v>179</v>
      </c>
      <c r="N465" s="51">
        <v>9.06</v>
      </c>
      <c r="O465" s="109"/>
      <c r="P465" s="110">
        <v>17560</v>
      </c>
      <c r="Q465" s="5" t="s">
        <v>358</v>
      </c>
      <c r="R465" s="12" t="s">
        <v>19</v>
      </c>
      <c r="S465" s="127"/>
    </row>
    <row r="466" spans="1:19" s="58" customFormat="1" ht="15">
      <c r="A466" s="4">
        <v>432</v>
      </c>
      <c r="B466" s="39" t="s">
        <v>274</v>
      </c>
      <c r="C466" s="10">
        <v>15060</v>
      </c>
      <c r="D466" s="33" t="s">
        <v>174</v>
      </c>
      <c r="E466" s="8" t="s">
        <v>196</v>
      </c>
      <c r="F466" s="77"/>
      <c r="G466" s="11"/>
      <c r="H466" s="80"/>
      <c r="I466" s="10" t="s">
        <v>38</v>
      </c>
      <c r="J466" s="8">
        <v>58</v>
      </c>
      <c r="K466" s="8">
        <v>28</v>
      </c>
      <c r="L466" s="8"/>
      <c r="M466" s="11" t="s">
        <v>179</v>
      </c>
      <c r="N466" s="51">
        <v>0.91</v>
      </c>
      <c r="O466" s="109"/>
      <c r="P466" s="110">
        <v>1350</v>
      </c>
      <c r="Q466" s="5" t="s">
        <v>358</v>
      </c>
      <c r="R466" s="12" t="s">
        <v>19</v>
      </c>
      <c r="S466" s="127"/>
    </row>
    <row r="467" spans="1:19" s="58" customFormat="1" ht="15">
      <c r="A467" s="4">
        <v>433</v>
      </c>
      <c r="B467" s="39" t="s">
        <v>274</v>
      </c>
      <c r="C467" s="10">
        <v>15060</v>
      </c>
      <c r="D467" s="33" t="s">
        <v>174</v>
      </c>
      <c r="E467" s="8" t="s">
        <v>196</v>
      </c>
      <c r="F467" s="77"/>
      <c r="G467" s="11"/>
      <c r="H467" s="80"/>
      <c r="I467" s="10" t="s">
        <v>38</v>
      </c>
      <c r="J467" s="8">
        <v>58</v>
      </c>
      <c r="K467" s="8">
        <v>29</v>
      </c>
      <c r="L467" s="8"/>
      <c r="M467" s="11" t="s">
        <v>179</v>
      </c>
      <c r="N467" s="51">
        <v>0.51</v>
      </c>
      <c r="O467" s="109"/>
      <c r="P467" s="110">
        <v>980</v>
      </c>
      <c r="Q467" s="5" t="s">
        <v>358</v>
      </c>
      <c r="R467" s="12" t="s">
        <v>19</v>
      </c>
      <c r="S467" s="127"/>
    </row>
    <row r="468" spans="1:19" s="58" customFormat="1" ht="15">
      <c r="A468" s="4">
        <v>434</v>
      </c>
      <c r="B468" s="39" t="s">
        <v>274</v>
      </c>
      <c r="C468" s="10">
        <v>15060</v>
      </c>
      <c r="D468" s="33" t="s">
        <v>174</v>
      </c>
      <c r="E468" s="8" t="s">
        <v>196</v>
      </c>
      <c r="F468" s="77"/>
      <c r="G468" s="11"/>
      <c r="H468" s="80"/>
      <c r="I468" s="10" t="s">
        <v>38</v>
      </c>
      <c r="J468" s="8">
        <v>59</v>
      </c>
      <c r="K468" s="8">
        <v>46</v>
      </c>
      <c r="L468" s="8"/>
      <c r="M468" s="11" t="s">
        <v>190</v>
      </c>
      <c r="N468" s="51">
        <v>3.69</v>
      </c>
      <c r="O468" s="109"/>
      <c r="P468" s="110">
        <v>2040</v>
      </c>
      <c r="Q468" s="5" t="s">
        <v>358</v>
      </c>
      <c r="R468" s="12" t="s">
        <v>19</v>
      </c>
      <c r="S468" s="127"/>
    </row>
    <row r="469" spans="1:19" s="58" customFormat="1" ht="15">
      <c r="A469" s="4">
        <v>435</v>
      </c>
      <c r="B469" s="39" t="s">
        <v>274</v>
      </c>
      <c r="C469" s="10">
        <v>15060</v>
      </c>
      <c r="D469" s="33" t="s">
        <v>174</v>
      </c>
      <c r="E469" s="8" t="s">
        <v>196</v>
      </c>
      <c r="F469" s="77"/>
      <c r="G469" s="11"/>
      <c r="H469" s="80"/>
      <c r="I469" s="10" t="s">
        <v>38</v>
      </c>
      <c r="J469" s="8">
        <v>59</v>
      </c>
      <c r="K469" s="8">
        <v>47</v>
      </c>
      <c r="L469" s="8"/>
      <c r="M469" s="11" t="s">
        <v>76</v>
      </c>
      <c r="N469" s="51">
        <v>2.51</v>
      </c>
      <c r="O469" s="109"/>
      <c r="P469" s="110">
        <v>1620</v>
      </c>
      <c r="Q469" s="5" t="s">
        <v>358</v>
      </c>
      <c r="R469" s="12" t="s">
        <v>19</v>
      </c>
      <c r="S469" s="127"/>
    </row>
    <row r="470" spans="1:19" s="58" customFormat="1" ht="15">
      <c r="A470" s="4">
        <v>436</v>
      </c>
      <c r="B470" s="39" t="s">
        <v>274</v>
      </c>
      <c r="C470" s="10">
        <v>15060</v>
      </c>
      <c r="D470" s="33" t="s">
        <v>174</v>
      </c>
      <c r="E470" s="8" t="s">
        <v>196</v>
      </c>
      <c r="F470" s="77"/>
      <c r="G470" s="11"/>
      <c r="H470" s="80"/>
      <c r="I470" s="10" t="s">
        <v>38</v>
      </c>
      <c r="J470" s="8">
        <v>59</v>
      </c>
      <c r="K470" s="8">
        <v>48</v>
      </c>
      <c r="L470" s="8"/>
      <c r="M470" s="11" t="s">
        <v>190</v>
      </c>
      <c r="N470" s="51">
        <v>4.43</v>
      </c>
      <c r="O470" s="109"/>
      <c r="P470" s="110">
        <v>2450</v>
      </c>
      <c r="Q470" s="5" t="s">
        <v>358</v>
      </c>
      <c r="R470" s="12" t="s">
        <v>19</v>
      </c>
      <c r="S470" s="127"/>
    </row>
    <row r="471" spans="1:19" s="58" customFormat="1" ht="15">
      <c r="A471" s="4">
        <v>437</v>
      </c>
      <c r="B471" s="39" t="s">
        <v>274</v>
      </c>
      <c r="C471" s="10">
        <v>15060</v>
      </c>
      <c r="D471" s="33" t="s">
        <v>174</v>
      </c>
      <c r="E471" s="8" t="s">
        <v>196</v>
      </c>
      <c r="F471" s="77"/>
      <c r="G471" s="11"/>
      <c r="H471" s="80"/>
      <c r="I471" s="10" t="s">
        <v>38</v>
      </c>
      <c r="J471" s="8">
        <v>59</v>
      </c>
      <c r="K471" s="8">
        <v>49</v>
      </c>
      <c r="L471" s="8"/>
      <c r="M471" s="11" t="s">
        <v>76</v>
      </c>
      <c r="N471" s="51">
        <v>1.43</v>
      </c>
      <c r="O471" s="109"/>
      <c r="P471" s="110">
        <v>920</v>
      </c>
      <c r="Q471" s="5" t="s">
        <v>358</v>
      </c>
      <c r="R471" s="12" t="s">
        <v>19</v>
      </c>
      <c r="S471" s="127"/>
    </row>
    <row r="472" spans="1:19" s="58" customFormat="1" ht="15">
      <c r="A472" s="17">
        <v>438</v>
      </c>
      <c r="B472" s="50" t="s">
        <v>274</v>
      </c>
      <c r="C472" s="19">
        <v>15060</v>
      </c>
      <c r="D472" s="35" t="s">
        <v>174</v>
      </c>
      <c r="E472" s="18" t="s">
        <v>196</v>
      </c>
      <c r="F472" s="76"/>
      <c r="G472" s="23"/>
      <c r="H472" s="42"/>
      <c r="I472" s="19" t="s">
        <v>38</v>
      </c>
      <c r="J472" s="18">
        <v>59</v>
      </c>
      <c r="K472" s="18">
        <v>50</v>
      </c>
      <c r="L472" s="18"/>
      <c r="M472" s="23" t="s">
        <v>76</v>
      </c>
      <c r="N472" s="54">
        <v>1.27</v>
      </c>
      <c r="O472" s="111"/>
      <c r="P472" s="104">
        <v>820</v>
      </c>
      <c r="Q472" s="5" t="s">
        <v>358</v>
      </c>
      <c r="R472" s="57" t="s">
        <v>19</v>
      </c>
      <c r="S472" s="127"/>
    </row>
    <row r="473" spans="1:19" s="58" customFormat="1" ht="15">
      <c r="A473" s="4">
        <v>439</v>
      </c>
      <c r="B473" s="39" t="s">
        <v>274</v>
      </c>
      <c r="C473" s="10">
        <v>15060</v>
      </c>
      <c r="D473" s="33" t="s">
        <v>174</v>
      </c>
      <c r="E473" s="8" t="s">
        <v>196</v>
      </c>
      <c r="F473" s="77"/>
      <c r="G473" s="11"/>
      <c r="H473" s="80"/>
      <c r="I473" s="10" t="s">
        <v>38</v>
      </c>
      <c r="J473" s="8">
        <v>59</v>
      </c>
      <c r="K473" s="8">
        <v>51</v>
      </c>
      <c r="L473" s="8"/>
      <c r="M473" s="11" t="s">
        <v>76</v>
      </c>
      <c r="N473" s="51">
        <v>0.42</v>
      </c>
      <c r="O473" s="109"/>
      <c r="P473" s="110">
        <v>270</v>
      </c>
      <c r="Q473" s="5" t="s">
        <v>358</v>
      </c>
      <c r="R473" s="12" t="s">
        <v>19</v>
      </c>
      <c r="S473" s="127"/>
    </row>
    <row r="474" spans="1:19" s="58" customFormat="1" ht="15">
      <c r="A474" s="4">
        <v>440</v>
      </c>
      <c r="B474" s="39" t="s">
        <v>274</v>
      </c>
      <c r="C474" s="10">
        <v>15060</v>
      </c>
      <c r="D474" s="33" t="s">
        <v>174</v>
      </c>
      <c r="E474" s="8" t="s">
        <v>196</v>
      </c>
      <c r="F474" s="77"/>
      <c r="G474" s="11"/>
      <c r="H474" s="80"/>
      <c r="I474" s="10" t="s">
        <v>38</v>
      </c>
      <c r="J474" s="8">
        <v>59</v>
      </c>
      <c r="K474" s="8">
        <v>52</v>
      </c>
      <c r="L474" s="8"/>
      <c r="M474" s="11" t="s">
        <v>76</v>
      </c>
      <c r="N474" s="51">
        <v>0.76</v>
      </c>
      <c r="O474" s="109"/>
      <c r="P474" s="110">
        <v>490</v>
      </c>
      <c r="Q474" s="5" t="s">
        <v>358</v>
      </c>
      <c r="R474" s="12" t="s">
        <v>19</v>
      </c>
      <c r="S474" s="127"/>
    </row>
    <row r="475" spans="1:19" s="58" customFormat="1" ht="15">
      <c r="A475" s="17">
        <v>441</v>
      </c>
      <c r="B475" s="50" t="s">
        <v>274</v>
      </c>
      <c r="C475" s="19">
        <v>15060</v>
      </c>
      <c r="D475" s="35" t="s">
        <v>174</v>
      </c>
      <c r="E475" s="18" t="s">
        <v>196</v>
      </c>
      <c r="F475" s="76"/>
      <c r="G475" s="23"/>
      <c r="H475" s="42"/>
      <c r="I475" s="19" t="s">
        <v>38</v>
      </c>
      <c r="J475" s="18">
        <v>59</v>
      </c>
      <c r="K475" s="18">
        <v>53</v>
      </c>
      <c r="L475" s="18"/>
      <c r="M475" s="23" t="s">
        <v>76</v>
      </c>
      <c r="N475" s="54">
        <v>4.15</v>
      </c>
      <c r="O475" s="111"/>
      <c r="P475" s="104">
        <v>2680</v>
      </c>
      <c r="Q475" s="5" t="s">
        <v>358</v>
      </c>
      <c r="R475" s="57" t="s">
        <v>19</v>
      </c>
      <c r="S475" s="127"/>
    </row>
    <row r="476" spans="1:19" s="58" customFormat="1" ht="15">
      <c r="A476" s="17">
        <v>442</v>
      </c>
      <c r="B476" s="50" t="s">
        <v>274</v>
      </c>
      <c r="C476" s="19">
        <v>15060</v>
      </c>
      <c r="D476" s="35" t="s">
        <v>174</v>
      </c>
      <c r="E476" s="18" t="s">
        <v>196</v>
      </c>
      <c r="F476" s="76"/>
      <c r="G476" s="23"/>
      <c r="H476" s="42"/>
      <c r="I476" s="19" t="s">
        <v>38</v>
      </c>
      <c r="J476" s="18">
        <v>59</v>
      </c>
      <c r="K476" s="18">
        <v>54</v>
      </c>
      <c r="L476" s="18"/>
      <c r="M476" s="23" t="s">
        <v>185</v>
      </c>
      <c r="N476" s="54">
        <v>33.62</v>
      </c>
      <c r="O476" s="111"/>
      <c r="P476" s="104">
        <v>13020</v>
      </c>
      <c r="Q476" s="5" t="s">
        <v>358</v>
      </c>
      <c r="R476" s="57" t="s">
        <v>19</v>
      </c>
      <c r="S476" s="127"/>
    </row>
    <row r="477" spans="1:19" s="58" customFormat="1" ht="15">
      <c r="A477" s="17">
        <v>443</v>
      </c>
      <c r="B477" s="50" t="s">
        <v>274</v>
      </c>
      <c r="C477" s="19">
        <v>15060</v>
      </c>
      <c r="D477" s="35" t="s">
        <v>174</v>
      </c>
      <c r="E477" s="18" t="s">
        <v>196</v>
      </c>
      <c r="F477" s="76"/>
      <c r="G477" s="23"/>
      <c r="H477" s="42"/>
      <c r="I477" s="19" t="s">
        <v>38</v>
      </c>
      <c r="J477" s="18">
        <v>59</v>
      </c>
      <c r="K477" s="18">
        <v>55</v>
      </c>
      <c r="L477" s="18"/>
      <c r="M477" s="23" t="s">
        <v>76</v>
      </c>
      <c r="N477" s="54">
        <v>1.74</v>
      </c>
      <c r="O477" s="111"/>
      <c r="P477" s="104">
        <v>1120</v>
      </c>
      <c r="Q477" s="5" t="s">
        <v>358</v>
      </c>
      <c r="R477" s="57" t="s">
        <v>19</v>
      </c>
      <c r="S477" s="127"/>
    </row>
    <row r="478" spans="1:19" s="58" customFormat="1" ht="15">
      <c r="A478" s="17">
        <v>444</v>
      </c>
      <c r="B478" s="50" t="s">
        <v>274</v>
      </c>
      <c r="C478" s="19">
        <v>15060</v>
      </c>
      <c r="D478" s="35" t="s">
        <v>174</v>
      </c>
      <c r="E478" s="18" t="s">
        <v>196</v>
      </c>
      <c r="F478" s="76"/>
      <c r="G478" s="23"/>
      <c r="H478" s="42"/>
      <c r="I478" s="19" t="s">
        <v>38</v>
      </c>
      <c r="J478" s="18">
        <v>59</v>
      </c>
      <c r="K478" s="18">
        <v>56</v>
      </c>
      <c r="L478" s="18"/>
      <c r="M478" s="23" t="s">
        <v>76</v>
      </c>
      <c r="N478" s="54">
        <v>3.41</v>
      </c>
      <c r="O478" s="111"/>
      <c r="P478" s="104">
        <v>1320</v>
      </c>
      <c r="Q478" s="5" t="s">
        <v>358</v>
      </c>
      <c r="R478" s="57" t="s">
        <v>19</v>
      </c>
      <c r="S478" s="127"/>
    </row>
    <row r="479" spans="1:19" s="58" customFormat="1" ht="15">
      <c r="A479" s="17">
        <v>445</v>
      </c>
      <c r="B479" s="50" t="s">
        <v>274</v>
      </c>
      <c r="C479" s="19">
        <v>15060</v>
      </c>
      <c r="D479" s="35" t="s">
        <v>174</v>
      </c>
      <c r="E479" s="18" t="s">
        <v>196</v>
      </c>
      <c r="F479" s="76" t="s">
        <v>197</v>
      </c>
      <c r="G479" s="23" t="s">
        <v>273</v>
      </c>
      <c r="H479" s="42" t="s">
        <v>272</v>
      </c>
      <c r="I479" s="19" t="s">
        <v>17</v>
      </c>
      <c r="J479" s="18">
        <v>59</v>
      </c>
      <c r="K479" s="18">
        <v>77</v>
      </c>
      <c r="L479" s="18"/>
      <c r="M479" s="23" t="s">
        <v>44</v>
      </c>
      <c r="N479" s="54">
        <v>167.59</v>
      </c>
      <c r="O479" s="111">
        <v>425</v>
      </c>
      <c r="P479" s="104">
        <v>242</v>
      </c>
      <c r="Q479" s="16" t="s">
        <v>359</v>
      </c>
      <c r="R479" s="57" t="s">
        <v>19</v>
      </c>
      <c r="S479" s="125"/>
    </row>
    <row r="480" spans="1:19" s="58" customFormat="1" ht="15">
      <c r="A480" s="17">
        <v>446</v>
      </c>
      <c r="B480" s="50" t="s">
        <v>274</v>
      </c>
      <c r="C480" s="19">
        <v>15060</v>
      </c>
      <c r="D480" s="35" t="s">
        <v>174</v>
      </c>
      <c r="E480" s="18" t="s">
        <v>196</v>
      </c>
      <c r="F480" s="76"/>
      <c r="G480" s="23"/>
      <c r="H480" s="42"/>
      <c r="I480" s="19" t="s">
        <v>38</v>
      </c>
      <c r="J480" s="18">
        <v>59</v>
      </c>
      <c r="K480" s="18">
        <v>58</v>
      </c>
      <c r="L480" s="18"/>
      <c r="M480" s="23" t="s">
        <v>76</v>
      </c>
      <c r="N480" s="54">
        <v>12.44</v>
      </c>
      <c r="O480" s="111"/>
      <c r="P480" s="104">
        <v>2690</v>
      </c>
      <c r="Q480" s="5" t="s">
        <v>358</v>
      </c>
      <c r="R480" s="57" t="s">
        <v>19</v>
      </c>
      <c r="S480" s="125"/>
    </row>
    <row r="481" spans="1:19" s="58" customFormat="1" ht="15">
      <c r="A481" s="17">
        <v>447</v>
      </c>
      <c r="B481" s="50" t="s">
        <v>274</v>
      </c>
      <c r="C481" s="19">
        <v>15060</v>
      </c>
      <c r="D481" s="35" t="s">
        <v>174</v>
      </c>
      <c r="E481" s="18" t="s">
        <v>196</v>
      </c>
      <c r="F481" s="76"/>
      <c r="G481" s="23"/>
      <c r="H481" s="42"/>
      <c r="I481" s="19" t="s">
        <v>38</v>
      </c>
      <c r="J481" s="18">
        <v>59</v>
      </c>
      <c r="K481" s="18">
        <v>59</v>
      </c>
      <c r="L481" s="18"/>
      <c r="M481" s="23" t="s">
        <v>190</v>
      </c>
      <c r="N481" s="54">
        <v>5.33</v>
      </c>
      <c r="O481" s="111"/>
      <c r="P481" s="104">
        <v>2950</v>
      </c>
      <c r="Q481" s="5" t="s">
        <v>358</v>
      </c>
      <c r="R481" s="57" t="s">
        <v>19</v>
      </c>
      <c r="S481" s="125"/>
    </row>
    <row r="482" spans="1:19" s="58" customFormat="1" ht="15">
      <c r="A482" s="17">
        <v>448</v>
      </c>
      <c r="B482" s="50" t="s">
        <v>274</v>
      </c>
      <c r="C482" s="19">
        <v>15060</v>
      </c>
      <c r="D482" s="35" t="s">
        <v>174</v>
      </c>
      <c r="E482" s="18" t="s">
        <v>196</v>
      </c>
      <c r="F482" s="76"/>
      <c r="G482" s="23"/>
      <c r="H482" s="42"/>
      <c r="I482" s="19" t="s">
        <v>38</v>
      </c>
      <c r="J482" s="18">
        <v>59</v>
      </c>
      <c r="K482" s="18">
        <v>60</v>
      </c>
      <c r="L482" s="18"/>
      <c r="M482" s="23" t="s">
        <v>76</v>
      </c>
      <c r="N482" s="54">
        <v>1.27</v>
      </c>
      <c r="O482" s="111"/>
      <c r="P482" s="104">
        <v>820</v>
      </c>
      <c r="Q482" s="5" t="s">
        <v>358</v>
      </c>
      <c r="R482" s="57" t="s">
        <v>19</v>
      </c>
      <c r="S482" s="125"/>
    </row>
    <row r="483" spans="1:19" s="58" customFormat="1" ht="15">
      <c r="A483" s="17">
        <v>449</v>
      </c>
      <c r="B483" s="50" t="s">
        <v>274</v>
      </c>
      <c r="C483" s="19">
        <v>15060</v>
      </c>
      <c r="D483" s="35" t="s">
        <v>174</v>
      </c>
      <c r="E483" s="18" t="s">
        <v>196</v>
      </c>
      <c r="F483" s="76"/>
      <c r="G483" s="23"/>
      <c r="H483" s="42"/>
      <c r="I483" s="19" t="s">
        <v>38</v>
      </c>
      <c r="J483" s="18">
        <v>59</v>
      </c>
      <c r="K483" s="18">
        <v>61</v>
      </c>
      <c r="L483" s="18"/>
      <c r="M483" s="23" t="s">
        <v>179</v>
      </c>
      <c r="N483" s="54">
        <v>0.19</v>
      </c>
      <c r="O483" s="111"/>
      <c r="P483" s="104">
        <v>370</v>
      </c>
      <c r="Q483" s="5" t="s">
        <v>358</v>
      </c>
      <c r="R483" s="57" t="s">
        <v>19</v>
      </c>
      <c r="S483" s="125"/>
    </row>
    <row r="484" spans="1:19" s="58" customFormat="1" ht="15">
      <c r="A484" s="17">
        <v>450</v>
      </c>
      <c r="B484" s="50" t="s">
        <v>274</v>
      </c>
      <c r="C484" s="19">
        <v>15060</v>
      </c>
      <c r="D484" s="35" t="s">
        <v>174</v>
      </c>
      <c r="E484" s="18" t="s">
        <v>196</v>
      </c>
      <c r="F484" s="76"/>
      <c r="G484" s="23"/>
      <c r="H484" s="42"/>
      <c r="I484" s="19" t="s">
        <v>38</v>
      </c>
      <c r="J484" s="18">
        <v>59</v>
      </c>
      <c r="K484" s="18">
        <v>62</v>
      </c>
      <c r="L484" s="18"/>
      <c r="M484" s="23" t="s">
        <v>76</v>
      </c>
      <c r="N484" s="54">
        <v>5.04</v>
      </c>
      <c r="O484" s="111"/>
      <c r="P484" s="104">
        <v>1950</v>
      </c>
      <c r="Q484" s="5" t="s">
        <v>358</v>
      </c>
      <c r="R484" s="57" t="s">
        <v>19</v>
      </c>
      <c r="S484" s="125"/>
    </row>
    <row r="485" spans="1:19" s="58" customFormat="1" ht="15">
      <c r="A485" s="17">
        <v>451</v>
      </c>
      <c r="B485" s="50" t="s">
        <v>274</v>
      </c>
      <c r="C485" s="19">
        <v>15060</v>
      </c>
      <c r="D485" s="35" t="s">
        <v>174</v>
      </c>
      <c r="E485" s="18" t="s">
        <v>196</v>
      </c>
      <c r="F485" s="76"/>
      <c r="G485" s="23"/>
      <c r="H485" s="42"/>
      <c r="I485" s="19" t="s">
        <v>38</v>
      </c>
      <c r="J485" s="18">
        <v>59</v>
      </c>
      <c r="K485" s="18">
        <v>63</v>
      </c>
      <c r="L485" s="18"/>
      <c r="M485" s="23" t="s">
        <v>76</v>
      </c>
      <c r="N485" s="54">
        <v>5.04</v>
      </c>
      <c r="O485" s="111"/>
      <c r="P485" s="104">
        <v>170</v>
      </c>
      <c r="Q485" s="5" t="s">
        <v>358</v>
      </c>
      <c r="R485" s="57" t="s">
        <v>19</v>
      </c>
      <c r="S485" s="125"/>
    </row>
    <row r="486" spans="1:19" s="58" customFormat="1" ht="15">
      <c r="A486" s="17">
        <v>452</v>
      </c>
      <c r="B486" s="50" t="s">
        <v>274</v>
      </c>
      <c r="C486" s="19">
        <v>15060</v>
      </c>
      <c r="D486" s="35" t="s">
        <v>174</v>
      </c>
      <c r="E486" s="18" t="s">
        <v>196</v>
      </c>
      <c r="F486" s="76"/>
      <c r="G486" s="23"/>
      <c r="H486" s="42"/>
      <c r="I486" s="19" t="s">
        <v>38</v>
      </c>
      <c r="J486" s="18">
        <v>59</v>
      </c>
      <c r="K486" s="18">
        <v>69</v>
      </c>
      <c r="L486" s="18"/>
      <c r="M486" s="23" t="s">
        <v>190</v>
      </c>
      <c r="N486" s="54">
        <v>8.3</v>
      </c>
      <c r="O486" s="111"/>
      <c r="P486" s="104">
        <v>4590</v>
      </c>
      <c r="Q486" s="5" t="s">
        <v>358</v>
      </c>
      <c r="R486" s="57" t="s">
        <v>19</v>
      </c>
      <c r="S486" s="125"/>
    </row>
    <row r="487" spans="1:19" s="58" customFormat="1" ht="15">
      <c r="A487" s="17">
        <v>453</v>
      </c>
      <c r="B487" s="50" t="s">
        <v>274</v>
      </c>
      <c r="C487" s="19">
        <v>15060</v>
      </c>
      <c r="D487" s="35" t="s">
        <v>174</v>
      </c>
      <c r="E487" s="18" t="s">
        <v>196</v>
      </c>
      <c r="F487" s="76"/>
      <c r="G487" s="23"/>
      <c r="H487" s="42"/>
      <c r="I487" s="19" t="s">
        <v>38</v>
      </c>
      <c r="J487" s="18">
        <v>59</v>
      </c>
      <c r="K487" s="18">
        <v>75</v>
      </c>
      <c r="L487" s="18"/>
      <c r="M487" s="23" t="s">
        <v>76</v>
      </c>
      <c r="N487" s="54">
        <v>0.96</v>
      </c>
      <c r="O487" s="111"/>
      <c r="P487" s="104">
        <v>620</v>
      </c>
      <c r="Q487" s="5" t="s">
        <v>358</v>
      </c>
      <c r="R487" s="57" t="s">
        <v>19</v>
      </c>
      <c r="S487" s="125"/>
    </row>
    <row r="488" spans="1:19" s="58" customFormat="1" ht="15">
      <c r="A488" s="17">
        <v>454</v>
      </c>
      <c r="B488" s="50" t="s">
        <v>274</v>
      </c>
      <c r="C488" s="19">
        <v>15060</v>
      </c>
      <c r="D488" s="35" t="s">
        <v>174</v>
      </c>
      <c r="E488" s="18" t="s">
        <v>196</v>
      </c>
      <c r="F488" s="76"/>
      <c r="G488" s="23"/>
      <c r="H488" s="42"/>
      <c r="I488" s="19" t="s">
        <v>38</v>
      </c>
      <c r="J488" s="18">
        <v>60</v>
      </c>
      <c r="K488" s="18">
        <v>1</v>
      </c>
      <c r="L488" s="18"/>
      <c r="M488" s="23" t="s">
        <v>76</v>
      </c>
      <c r="N488" s="54">
        <v>1.3</v>
      </c>
      <c r="O488" s="111"/>
      <c r="P488" s="104">
        <v>840</v>
      </c>
      <c r="Q488" s="5" t="s">
        <v>358</v>
      </c>
      <c r="R488" s="57" t="s">
        <v>19</v>
      </c>
      <c r="S488" s="125"/>
    </row>
    <row r="489" spans="1:19" s="58" customFormat="1" ht="15">
      <c r="A489" s="17">
        <v>455</v>
      </c>
      <c r="B489" s="50" t="s">
        <v>274</v>
      </c>
      <c r="C489" s="19">
        <v>15060</v>
      </c>
      <c r="D489" s="35" t="s">
        <v>174</v>
      </c>
      <c r="E489" s="18" t="s">
        <v>196</v>
      </c>
      <c r="F489" s="76"/>
      <c r="G489" s="23"/>
      <c r="H489" s="42"/>
      <c r="I489" s="19" t="s">
        <v>38</v>
      </c>
      <c r="J489" s="18">
        <v>60</v>
      </c>
      <c r="K489" s="18">
        <v>2</v>
      </c>
      <c r="L489" s="18"/>
      <c r="M489" s="23" t="s">
        <v>192</v>
      </c>
      <c r="N489" s="54">
        <v>5.61</v>
      </c>
      <c r="O489" s="111"/>
      <c r="P489" s="104">
        <v>9060</v>
      </c>
      <c r="Q489" s="5" t="s">
        <v>358</v>
      </c>
      <c r="R489" s="57" t="s">
        <v>19</v>
      </c>
      <c r="S489" s="125"/>
    </row>
    <row r="490" spans="1:19" s="58" customFormat="1" ht="15">
      <c r="A490" s="17">
        <v>456</v>
      </c>
      <c r="B490" s="50" t="s">
        <v>274</v>
      </c>
      <c r="C490" s="19">
        <v>15060</v>
      </c>
      <c r="D490" s="35" t="s">
        <v>174</v>
      </c>
      <c r="E490" s="18" t="s">
        <v>198</v>
      </c>
      <c r="F490" s="76"/>
      <c r="G490" s="23"/>
      <c r="H490" s="42"/>
      <c r="I490" s="19" t="s">
        <v>38</v>
      </c>
      <c r="J490" s="18">
        <v>60</v>
      </c>
      <c r="K490" s="18">
        <v>3</v>
      </c>
      <c r="L490" s="18"/>
      <c r="M490" s="23" t="s">
        <v>76</v>
      </c>
      <c r="N490" s="54">
        <v>0.57</v>
      </c>
      <c r="O490" s="111"/>
      <c r="P490" s="104">
        <v>370</v>
      </c>
      <c r="Q490" s="5" t="s">
        <v>358</v>
      </c>
      <c r="R490" s="57" t="s">
        <v>19</v>
      </c>
      <c r="S490" s="125"/>
    </row>
    <row r="491" spans="1:19" s="58" customFormat="1" ht="15">
      <c r="A491" s="17">
        <v>457</v>
      </c>
      <c r="B491" s="50" t="s">
        <v>274</v>
      </c>
      <c r="C491" s="19">
        <v>15060</v>
      </c>
      <c r="D491" s="35" t="s">
        <v>174</v>
      </c>
      <c r="E491" s="18" t="s">
        <v>196</v>
      </c>
      <c r="F491" s="76"/>
      <c r="G491" s="23"/>
      <c r="H491" s="42"/>
      <c r="I491" s="19" t="s">
        <v>38</v>
      </c>
      <c r="J491" s="18">
        <v>60</v>
      </c>
      <c r="K491" s="18">
        <v>4</v>
      </c>
      <c r="L491" s="18"/>
      <c r="M491" s="23" t="s">
        <v>190</v>
      </c>
      <c r="N491" s="54">
        <v>11.68</v>
      </c>
      <c r="O491" s="111"/>
      <c r="P491" s="104">
        <v>6460</v>
      </c>
      <c r="Q491" s="5" t="s">
        <v>358</v>
      </c>
      <c r="R491" s="57" t="s">
        <v>19</v>
      </c>
      <c r="S491" s="125"/>
    </row>
    <row r="492" spans="1:19" s="58" customFormat="1" ht="15">
      <c r="A492" s="17">
        <v>458</v>
      </c>
      <c r="B492" s="50" t="s">
        <v>274</v>
      </c>
      <c r="C492" s="19">
        <v>15060</v>
      </c>
      <c r="D492" s="35" t="s">
        <v>174</v>
      </c>
      <c r="E492" s="18" t="s">
        <v>196</v>
      </c>
      <c r="F492" s="76"/>
      <c r="G492" s="23"/>
      <c r="H492" s="42"/>
      <c r="I492" s="19" t="s">
        <v>38</v>
      </c>
      <c r="J492" s="18">
        <v>60</v>
      </c>
      <c r="K492" s="18">
        <v>5</v>
      </c>
      <c r="L492" s="18"/>
      <c r="M492" s="23" t="s">
        <v>192</v>
      </c>
      <c r="N492" s="54">
        <v>11.85</v>
      </c>
      <c r="O492" s="111"/>
      <c r="P492" s="104">
        <v>57380</v>
      </c>
      <c r="Q492" s="5" t="s">
        <v>358</v>
      </c>
      <c r="R492" s="57" t="s">
        <v>19</v>
      </c>
      <c r="S492" s="125"/>
    </row>
    <row r="493" spans="1:19" s="58" customFormat="1" ht="15">
      <c r="A493" s="17">
        <v>459</v>
      </c>
      <c r="B493" s="50" t="s">
        <v>274</v>
      </c>
      <c r="C493" s="19">
        <v>15060</v>
      </c>
      <c r="D493" s="35" t="s">
        <v>174</v>
      </c>
      <c r="E493" s="18" t="s">
        <v>196</v>
      </c>
      <c r="F493" s="76"/>
      <c r="G493" s="23"/>
      <c r="H493" s="42"/>
      <c r="I493" s="19" t="s">
        <v>38</v>
      </c>
      <c r="J493" s="18">
        <v>60</v>
      </c>
      <c r="K493" s="18">
        <v>7</v>
      </c>
      <c r="L493" s="18"/>
      <c r="M493" s="23" t="s">
        <v>76</v>
      </c>
      <c r="N493" s="54">
        <v>0.64</v>
      </c>
      <c r="O493" s="111"/>
      <c r="P493" s="104">
        <v>410</v>
      </c>
      <c r="Q493" s="5" t="s">
        <v>358</v>
      </c>
      <c r="R493" s="57" t="s">
        <v>19</v>
      </c>
      <c r="S493" s="125"/>
    </row>
    <row r="494" spans="1:19" s="58" customFormat="1" ht="15">
      <c r="A494" s="17">
        <v>460</v>
      </c>
      <c r="B494" s="50" t="s">
        <v>274</v>
      </c>
      <c r="C494" s="19">
        <v>15060</v>
      </c>
      <c r="D494" s="35" t="s">
        <v>174</v>
      </c>
      <c r="E494" s="18" t="s">
        <v>196</v>
      </c>
      <c r="F494" s="76"/>
      <c r="G494" s="23"/>
      <c r="H494" s="42"/>
      <c r="I494" s="19" t="s">
        <v>38</v>
      </c>
      <c r="J494" s="18">
        <v>60</v>
      </c>
      <c r="K494" s="18">
        <v>8</v>
      </c>
      <c r="L494" s="18"/>
      <c r="M494" s="23" t="s">
        <v>76</v>
      </c>
      <c r="N494" s="54">
        <v>4.44</v>
      </c>
      <c r="O494" s="111"/>
      <c r="P494" s="104">
        <v>1720</v>
      </c>
      <c r="Q494" s="5" t="s">
        <v>358</v>
      </c>
      <c r="R494" s="57" t="s">
        <v>19</v>
      </c>
      <c r="S494" s="125"/>
    </row>
    <row r="495" spans="1:19" s="58" customFormat="1" ht="15">
      <c r="A495" s="17">
        <v>461</v>
      </c>
      <c r="B495" s="50" t="s">
        <v>274</v>
      </c>
      <c r="C495" s="19">
        <v>15060</v>
      </c>
      <c r="D495" s="35" t="s">
        <v>174</v>
      </c>
      <c r="E495" s="18" t="s">
        <v>196</v>
      </c>
      <c r="F495" s="76"/>
      <c r="G495" s="23"/>
      <c r="H495" s="42"/>
      <c r="I495" s="19" t="s">
        <v>38</v>
      </c>
      <c r="J495" s="18">
        <v>60</v>
      </c>
      <c r="K495" s="18">
        <v>9</v>
      </c>
      <c r="L495" s="18"/>
      <c r="M495" s="23" t="s">
        <v>185</v>
      </c>
      <c r="N495" s="54">
        <v>34.94</v>
      </c>
      <c r="O495" s="111"/>
      <c r="P495" s="104">
        <v>13530</v>
      </c>
      <c r="Q495" s="5" t="s">
        <v>358</v>
      </c>
      <c r="R495" s="57" t="s">
        <v>19</v>
      </c>
      <c r="S495" s="125"/>
    </row>
    <row r="496" spans="1:19" s="58" customFormat="1" ht="15">
      <c r="A496" s="4">
        <v>462</v>
      </c>
      <c r="B496" s="39" t="s">
        <v>274</v>
      </c>
      <c r="C496" s="10">
        <v>15060</v>
      </c>
      <c r="D496" s="33" t="s">
        <v>174</v>
      </c>
      <c r="E496" s="8" t="s">
        <v>196</v>
      </c>
      <c r="F496" s="77"/>
      <c r="G496" s="11"/>
      <c r="H496" s="80"/>
      <c r="I496" s="10" t="s">
        <v>38</v>
      </c>
      <c r="J496" s="8">
        <v>60</v>
      </c>
      <c r="K496" s="8">
        <v>10</v>
      </c>
      <c r="L496" s="8"/>
      <c r="M496" s="11" t="s">
        <v>76</v>
      </c>
      <c r="N496" s="51">
        <v>0.93</v>
      </c>
      <c r="O496" s="109"/>
      <c r="P496" s="110">
        <v>600</v>
      </c>
      <c r="Q496" s="5" t="s">
        <v>358</v>
      </c>
      <c r="R496" s="12" t="s">
        <v>19</v>
      </c>
      <c r="S496" s="127"/>
    </row>
    <row r="497" spans="1:19" s="58" customFormat="1" ht="15">
      <c r="A497" s="4">
        <v>463</v>
      </c>
      <c r="B497" s="39" t="s">
        <v>274</v>
      </c>
      <c r="C497" s="10">
        <v>15060</v>
      </c>
      <c r="D497" s="33" t="s">
        <v>174</v>
      </c>
      <c r="E497" s="8" t="s">
        <v>196</v>
      </c>
      <c r="F497" s="77"/>
      <c r="G497" s="11"/>
      <c r="H497" s="80"/>
      <c r="I497" s="10" t="s">
        <v>38</v>
      </c>
      <c r="J497" s="8">
        <v>60</v>
      </c>
      <c r="K497" s="8">
        <v>13</v>
      </c>
      <c r="L497" s="8"/>
      <c r="M497" s="11" t="s">
        <v>192</v>
      </c>
      <c r="N497" s="51">
        <v>44.31</v>
      </c>
      <c r="O497" s="109"/>
      <c r="P497" s="110">
        <v>71500</v>
      </c>
      <c r="Q497" s="5" t="s">
        <v>358</v>
      </c>
      <c r="R497" s="12" t="s">
        <v>19</v>
      </c>
      <c r="S497" s="127"/>
    </row>
    <row r="498" spans="1:19" s="58" customFormat="1" ht="15">
      <c r="A498" s="4">
        <v>464</v>
      </c>
      <c r="B498" s="39" t="s">
        <v>274</v>
      </c>
      <c r="C498" s="10">
        <v>15060</v>
      </c>
      <c r="D498" s="33" t="s">
        <v>174</v>
      </c>
      <c r="E498" s="8" t="s">
        <v>196</v>
      </c>
      <c r="F498" s="77"/>
      <c r="G498" s="11"/>
      <c r="H498" s="80"/>
      <c r="I498" s="10" t="s">
        <v>38</v>
      </c>
      <c r="J498" s="8">
        <v>60</v>
      </c>
      <c r="K498" s="8">
        <v>15</v>
      </c>
      <c r="L498" s="8"/>
      <c r="M498" s="11" t="s">
        <v>192</v>
      </c>
      <c r="N498" s="51">
        <v>6.19</v>
      </c>
      <c r="O498" s="109"/>
      <c r="P498" s="110">
        <v>9990</v>
      </c>
      <c r="Q498" s="5" t="s">
        <v>358</v>
      </c>
      <c r="R498" s="12" t="s">
        <v>19</v>
      </c>
      <c r="S498" s="127"/>
    </row>
    <row r="499" spans="1:19" s="58" customFormat="1" ht="15">
      <c r="A499" s="4">
        <v>465</v>
      </c>
      <c r="B499" s="39" t="s">
        <v>274</v>
      </c>
      <c r="C499" s="10">
        <v>15060</v>
      </c>
      <c r="D499" s="33" t="s">
        <v>174</v>
      </c>
      <c r="E499" s="8" t="s">
        <v>196</v>
      </c>
      <c r="F499" s="77"/>
      <c r="G499" s="11"/>
      <c r="H499" s="80"/>
      <c r="I499" s="10" t="s">
        <v>38</v>
      </c>
      <c r="J499" s="8">
        <v>60</v>
      </c>
      <c r="K499" s="8">
        <v>21</v>
      </c>
      <c r="L499" s="8"/>
      <c r="M499" s="11" t="s">
        <v>179</v>
      </c>
      <c r="N499" s="51">
        <v>16.11</v>
      </c>
      <c r="O499" s="109"/>
      <c r="P499" s="110">
        <v>24000</v>
      </c>
      <c r="Q499" s="5" t="s">
        <v>358</v>
      </c>
      <c r="R499" s="12" t="s">
        <v>19</v>
      </c>
      <c r="S499" s="127"/>
    </row>
    <row r="500" spans="1:19" s="58" customFormat="1" ht="15">
      <c r="A500" s="4">
        <v>466</v>
      </c>
      <c r="B500" s="39" t="s">
        <v>274</v>
      </c>
      <c r="C500" s="10">
        <v>15060</v>
      </c>
      <c r="D500" s="33" t="s">
        <v>174</v>
      </c>
      <c r="E500" s="8" t="s">
        <v>196</v>
      </c>
      <c r="F500" s="77"/>
      <c r="G500" s="11"/>
      <c r="H500" s="80"/>
      <c r="I500" s="10" t="s">
        <v>38</v>
      </c>
      <c r="J500" s="8">
        <v>60</v>
      </c>
      <c r="K500" s="8">
        <v>22</v>
      </c>
      <c r="L500" s="8"/>
      <c r="M500" s="11" t="s">
        <v>179</v>
      </c>
      <c r="N500" s="51">
        <v>0.96</v>
      </c>
      <c r="O500" s="109"/>
      <c r="P500" s="110">
        <v>1430</v>
      </c>
      <c r="Q500" s="5" t="s">
        <v>358</v>
      </c>
      <c r="R500" s="12" t="s">
        <v>19</v>
      </c>
      <c r="S500" s="127"/>
    </row>
    <row r="501" spans="1:19" s="58" customFormat="1" ht="15">
      <c r="A501" s="4">
        <v>467</v>
      </c>
      <c r="B501" s="39" t="s">
        <v>274</v>
      </c>
      <c r="C501" s="10">
        <v>15060</v>
      </c>
      <c r="D501" s="33" t="s">
        <v>174</v>
      </c>
      <c r="E501" s="8" t="s">
        <v>196</v>
      </c>
      <c r="F501" s="77"/>
      <c r="G501" s="11"/>
      <c r="H501" s="80"/>
      <c r="I501" s="10" t="s">
        <v>38</v>
      </c>
      <c r="J501" s="8">
        <v>60</v>
      </c>
      <c r="K501" s="8">
        <v>23</v>
      </c>
      <c r="L501" s="8"/>
      <c r="M501" s="11" t="s">
        <v>179</v>
      </c>
      <c r="N501" s="51">
        <v>2.07</v>
      </c>
      <c r="O501" s="109"/>
      <c r="P501" s="110">
        <v>3090</v>
      </c>
      <c r="Q501" s="5" t="s">
        <v>358</v>
      </c>
      <c r="R501" s="12" t="s">
        <v>19</v>
      </c>
      <c r="S501" s="127"/>
    </row>
    <row r="502" spans="1:19" s="58" customFormat="1" ht="15">
      <c r="A502" s="4">
        <v>468</v>
      </c>
      <c r="B502" s="39" t="s">
        <v>274</v>
      </c>
      <c r="C502" s="10">
        <v>15060</v>
      </c>
      <c r="D502" s="33" t="s">
        <v>174</v>
      </c>
      <c r="E502" s="8" t="s">
        <v>196</v>
      </c>
      <c r="F502" s="77"/>
      <c r="G502" s="11"/>
      <c r="H502" s="80"/>
      <c r="I502" s="10" t="s">
        <v>38</v>
      </c>
      <c r="J502" s="8">
        <v>60</v>
      </c>
      <c r="K502" s="8">
        <v>26</v>
      </c>
      <c r="L502" s="8"/>
      <c r="M502" s="11" t="s">
        <v>179</v>
      </c>
      <c r="N502" s="51">
        <v>0.94</v>
      </c>
      <c r="O502" s="109"/>
      <c r="P502" s="110">
        <v>1400</v>
      </c>
      <c r="Q502" s="5" t="s">
        <v>358</v>
      </c>
      <c r="R502" s="12" t="s">
        <v>19</v>
      </c>
      <c r="S502" s="127"/>
    </row>
    <row r="503" spans="1:20" s="58" customFormat="1" ht="15">
      <c r="A503" s="4">
        <v>469</v>
      </c>
      <c r="B503" s="39" t="s">
        <v>274</v>
      </c>
      <c r="C503" s="10">
        <v>15060</v>
      </c>
      <c r="D503" s="33" t="s">
        <v>174</v>
      </c>
      <c r="E503" s="8" t="s">
        <v>196</v>
      </c>
      <c r="F503" s="77"/>
      <c r="G503" s="11"/>
      <c r="H503" s="80"/>
      <c r="I503" s="10" t="s">
        <v>38</v>
      </c>
      <c r="J503" s="8">
        <v>60</v>
      </c>
      <c r="K503" s="8">
        <v>28</v>
      </c>
      <c r="L503" s="8"/>
      <c r="M503" s="11" t="s">
        <v>179</v>
      </c>
      <c r="N503" s="51">
        <v>2.62</v>
      </c>
      <c r="O503" s="109"/>
      <c r="P503" s="110">
        <v>3900</v>
      </c>
      <c r="Q503" s="5" t="s">
        <v>358</v>
      </c>
      <c r="R503" s="12" t="s">
        <v>19</v>
      </c>
      <c r="S503" s="127"/>
      <c r="T503" s="66"/>
    </row>
    <row r="504" spans="1:19" s="58" customFormat="1" ht="15">
      <c r="A504" s="4">
        <v>470</v>
      </c>
      <c r="B504" s="39" t="s">
        <v>274</v>
      </c>
      <c r="C504" s="10">
        <v>15060</v>
      </c>
      <c r="D504" s="33" t="s">
        <v>174</v>
      </c>
      <c r="E504" s="8" t="s">
        <v>196</v>
      </c>
      <c r="F504" s="77"/>
      <c r="G504" s="11"/>
      <c r="H504" s="80"/>
      <c r="I504" s="10" t="s">
        <v>38</v>
      </c>
      <c r="J504" s="8">
        <v>66</v>
      </c>
      <c r="K504" s="8">
        <v>1</v>
      </c>
      <c r="L504" s="8"/>
      <c r="M504" s="11" t="s">
        <v>179</v>
      </c>
      <c r="N504" s="51">
        <v>1.08</v>
      </c>
      <c r="O504" s="109"/>
      <c r="P504" s="110">
        <v>1610</v>
      </c>
      <c r="Q504" s="5" t="s">
        <v>358</v>
      </c>
      <c r="R504" s="12" t="s">
        <v>19</v>
      </c>
      <c r="S504" s="127"/>
    </row>
    <row r="505" spans="1:19" s="58" customFormat="1" ht="15">
      <c r="A505" s="17">
        <v>471</v>
      </c>
      <c r="B505" s="50" t="s">
        <v>274</v>
      </c>
      <c r="C505" s="19">
        <v>15060</v>
      </c>
      <c r="D505" s="35" t="s">
        <v>174</v>
      </c>
      <c r="E505" s="18" t="s">
        <v>196</v>
      </c>
      <c r="F505" s="76"/>
      <c r="G505" s="23"/>
      <c r="H505" s="42"/>
      <c r="I505" s="19" t="s">
        <v>38</v>
      </c>
      <c r="J505" s="18">
        <v>66</v>
      </c>
      <c r="K505" s="18">
        <v>3</v>
      </c>
      <c r="L505" s="18"/>
      <c r="M505" s="23" t="s">
        <v>179</v>
      </c>
      <c r="N505" s="54">
        <v>39.67</v>
      </c>
      <c r="O505" s="111"/>
      <c r="P505" s="104">
        <v>57600</v>
      </c>
      <c r="Q505" s="5" t="s">
        <v>358</v>
      </c>
      <c r="R505" s="57" t="s">
        <v>19</v>
      </c>
      <c r="S505" s="125"/>
    </row>
    <row r="506" spans="1:19" s="58" customFormat="1" ht="15">
      <c r="A506" s="17">
        <v>472</v>
      </c>
      <c r="B506" s="50" t="s">
        <v>274</v>
      </c>
      <c r="C506" s="19">
        <v>15060</v>
      </c>
      <c r="D506" s="35" t="s">
        <v>174</v>
      </c>
      <c r="E506" s="18" t="s">
        <v>199</v>
      </c>
      <c r="F506" s="76"/>
      <c r="G506" s="23"/>
      <c r="H506" s="42"/>
      <c r="I506" s="19" t="s">
        <v>38</v>
      </c>
      <c r="J506" s="18">
        <v>48</v>
      </c>
      <c r="K506" s="18">
        <v>41</v>
      </c>
      <c r="L506" s="18"/>
      <c r="M506" s="23" t="s">
        <v>108</v>
      </c>
      <c r="N506" s="54">
        <v>1.78</v>
      </c>
      <c r="O506" s="111"/>
      <c r="P506" s="104">
        <v>8610</v>
      </c>
      <c r="Q506" s="16" t="s">
        <v>345</v>
      </c>
      <c r="R506" s="57" t="s">
        <v>19</v>
      </c>
      <c r="S506" s="125"/>
    </row>
    <row r="507" spans="1:19" s="58" customFormat="1" ht="15">
      <c r="A507" s="17">
        <v>473</v>
      </c>
      <c r="B507" s="50" t="s">
        <v>274</v>
      </c>
      <c r="C507" s="19">
        <v>15060</v>
      </c>
      <c r="D507" s="35" t="s">
        <v>174</v>
      </c>
      <c r="E507" s="18" t="s">
        <v>199</v>
      </c>
      <c r="F507" s="76"/>
      <c r="G507" s="23"/>
      <c r="H507" s="42"/>
      <c r="I507" s="19" t="s">
        <v>38</v>
      </c>
      <c r="J507" s="18">
        <v>48</v>
      </c>
      <c r="K507" s="18">
        <v>67</v>
      </c>
      <c r="L507" s="18"/>
      <c r="M507" s="23" t="s">
        <v>107</v>
      </c>
      <c r="N507" s="54">
        <v>2.22</v>
      </c>
      <c r="O507" s="111"/>
      <c r="P507" s="104">
        <v>4300</v>
      </c>
      <c r="Q507" s="16" t="s">
        <v>345</v>
      </c>
      <c r="R507" s="57" t="s">
        <v>19</v>
      </c>
      <c r="S507" s="125"/>
    </row>
    <row r="508" spans="1:19" s="58" customFormat="1" ht="15">
      <c r="A508" s="17">
        <v>474</v>
      </c>
      <c r="B508" s="50" t="s">
        <v>274</v>
      </c>
      <c r="C508" s="19">
        <v>15060</v>
      </c>
      <c r="D508" s="35" t="s">
        <v>174</v>
      </c>
      <c r="E508" s="18" t="s">
        <v>199</v>
      </c>
      <c r="F508" s="76"/>
      <c r="G508" s="23"/>
      <c r="H508" s="42"/>
      <c r="I508" s="19" t="s">
        <v>38</v>
      </c>
      <c r="J508" s="18">
        <v>48</v>
      </c>
      <c r="K508" s="18">
        <v>70</v>
      </c>
      <c r="L508" s="18"/>
      <c r="M508" s="23" t="s">
        <v>160</v>
      </c>
      <c r="N508" s="54">
        <v>13.54</v>
      </c>
      <c r="O508" s="111"/>
      <c r="P508" s="104">
        <v>17480</v>
      </c>
      <c r="Q508" s="16" t="s">
        <v>345</v>
      </c>
      <c r="R508" s="57" t="s">
        <v>19</v>
      </c>
      <c r="S508" s="125"/>
    </row>
    <row r="509" spans="1:19" s="58" customFormat="1" ht="15">
      <c r="A509" s="17">
        <v>475</v>
      </c>
      <c r="B509" s="50" t="s">
        <v>274</v>
      </c>
      <c r="C509" s="19">
        <v>15060</v>
      </c>
      <c r="D509" s="35" t="s">
        <v>174</v>
      </c>
      <c r="E509" s="18" t="s">
        <v>199</v>
      </c>
      <c r="F509" s="76"/>
      <c r="G509" s="23"/>
      <c r="H509" s="42"/>
      <c r="I509" s="19" t="s">
        <v>38</v>
      </c>
      <c r="J509" s="18">
        <v>48</v>
      </c>
      <c r="K509" s="18">
        <v>77</v>
      </c>
      <c r="L509" s="18"/>
      <c r="M509" s="23" t="s">
        <v>160</v>
      </c>
      <c r="N509" s="54">
        <v>2.55</v>
      </c>
      <c r="O509" s="111"/>
      <c r="P509" s="104">
        <v>3290</v>
      </c>
      <c r="Q509" s="16" t="s">
        <v>345</v>
      </c>
      <c r="R509" s="57" t="s">
        <v>19</v>
      </c>
      <c r="S509" s="125"/>
    </row>
    <row r="510" spans="1:19" s="58" customFormat="1" ht="15">
      <c r="A510" s="17">
        <v>476</v>
      </c>
      <c r="B510" s="50" t="s">
        <v>274</v>
      </c>
      <c r="C510" s="19">
        <v>15060</v>
      </c>
      <c r="D510" s="35" t="s">
        <v>174</v>
      </c>
      <c r="E510" s="18" t="s">
        <v>199</v>
      </c>
      <c r="F510" s="76"/>
      <c r="G510" s="23"/>
      <c r="H510" s="42"/>
      <c r="I510" s="19" t="s">
        <v>38</v>
      </c>
      <c r="J510" s="18">
        <v>48</v>
      </c>
      <c r="K510" s="18">
        <v>88</v>
      </c>
      <c r="L510" s="18"/>
      <c r="M510" s="23" t="s">
        <v>107</v>
      </c>
      <c r="N510" s="54">
        <v>1.72</v>
      </c>
      <c r="O510" s="111"/>
      <c r="P510" s="104">
        <v>3330</v>
      </c>
      <c r="Q510" s="16" t="s">
        <v>345</v>
      </c>
      <c r="R510" s="57" t="s">
        <v>19</v>
      </c>
      <c r="S510" s="125"/>
    </row>
    <row r="511" spans="1:19" s="58" customFormat="1" ht="15">
      <c r="A511" s="17">
        <v>477</v>
      </c>
      <c r="B511" s="50" t="s">
        <v>274</v>
      </c>
      <c r="C511" s="19">
        <v>15060</v>
      </c>
      <c r="D511" s="35" t="s">
        <v>174</v>
      </c>
      <c r="E511" s="18" t="s">
        <v>199</v>
      </c>
      <c r="F511" s="76"/>
      <c r="G511" s="23"/>
      <c r="H511" s="42"/>
      <c r="I511" s="19" t="s">
        <v>38</v>
      </c>
      <c r="J511" s="18">
        <v>48</v>
      </c>
      <c r="K511" s="18">
        <v>90</v>
      </c>
      <c r="L511" s="18"/>
      <c r="M511" s="23" t="s">
        <v>108</v>
      </c>
      <c r="N511" s="54">
        <v>19.87</v>
      </c>
      <c r="O511" s="111"/>
      <c r="P511" s="104">
        <v>96170</v>
      </c>
      <c r="Q511" s="16" t="s">
        <v>345</v>
      </c>
      <c r="R511" s="57" t="s">
        <v>19</v>
      </c>
      <c r="S511" s="125"/>
    </row>
    <row r="512" spans="1:19" s="58" customFormat="1" ht="15">
      <c r="A512" s="4">
        <v>478</v>
      </c>
      <c r="B512" s="39" t="s">
        <v>274</v>
      </c>
      <c r="C512" s="10">
        <v>15060</v>
      </c>
      <c r="D512" s="33" t="s">
        <v>174</v>
      </c>
      <c r="E512" s="8" t="s">
        <v>199</v>
      </c>
      <c r="F512" s="77"/>
      <c r="G512" s="11"/>
      <c r="H512" s="80"/>
      <c r="I512" s="10" t="s">
        <v>38</v>
      </c>
      <c r="J512" s="8">
        <v>48</v>
      </c>
      <c r="K512" s="8">
        <v>100</v>
      </c>
      <c r="L512" s="8"/>
      <c r="M512" s="11" t="s">
        <v>160</v>
      </c>
      <c r="N512" s="51">
        <v>4.69</v>
      </c>
      <c r="O512" s="109"/>
      <c r="P512" s="110">
        <v>6060</v>
      </c>
      <c r="Q512" s="16" t="s">
        <v>345</v>
      </c>
      <c r="R512" s="12" t="s">
        <v>19</v>
      </c>
      <c r="S512" s="127"/>
    </row>
    <row r="513" spans="1:19" s="58" customFormat="1" ht="15">
      <c r="A513" s="4">
        <v>479</v>
      </c>
      <c r="B513" s="39" t="s">
        <v>274</v>
      </c>
      <c r="C513" s="10">
        <v>15060</v>
      </c>
      <c r="D513" s="33" t="s">
        <v>174</v>
      </c>
      <c r="E513" s="8" t="s">
        <v>199</v>
      </c>
      <c r="F513" s="77"/>
      <c r="G513" s="11"/>
      <c r="H513" s="80"/>
      <c r="I513" s="10" t="s">
        <v>38</v>
      </c>
      <c r="J513" s="8">
        <v>48</v>
      </c>
      <c r="K513" s="8">
        <v>112</v>
      </c>
      <c r="L513" s="8"/>
      <c r="M513" s="11" t="s">
        <v>160</v>
      </c>
      <c r="N513" s="51">
        <v>1.45</v>
      </c>
      <c r="O513" s="109"/>
      <c r="P513" s="110">
        <v>1870</v>
      </c>
      <c r="Q513" s="16" t="s">
        <v>345</v>
      </c>
      <c r="R513" s="12" t="s">
        <v>19</v>
      </c>
      <c r="S513" s="127"/>
    </row>
    <row r="514" spans="1:19" s="58" customFormat="1" ht="15">
      <c r="A514" s="4">
        <v>480</v>
      </c>
      <c r="B514" s="39" t="s">
        <v>274</v>
      </c>
      <c r="C514" s="10">
        <v>15060</v>
      </c>
      <c r="D514" s="33" t="s">
        <v>174</v>
      </c>
      <c r="E514" s="8" t="s">
        <v>199</v>
      </c>
      <c r="F514" s="77"/>
      <c r="G514" s="11"/>
      <c r="H514" s="80"/>
      <c r="I514" s="10" t="s">
        <v>38</v>
      </c>
      <c r="J514" s="8">
        <v>48</v>
      </c>
      <c r="K514" s="8">
        <v>113</v>
      </c>
      <c r="L514" s="8"/>
      <c r="M514" s="11" t="s">
        <v>107</v>
      </c>
      <c r="N514" s="51">
        <v>2.55</v>
      </c>
      <c r="O514" s="109"/>
      <c r="P514" s="110">
        <v>3290</v>
      </c>
      <c r="Q514" s="16" t="s">
        <v>345</v>
      </c>
      <c r="R514" s="12" t="s">
        <v>19</v>
      </c>
      <c r="S514" s="127"/>
    </row>
    <row r="515" spans="1:19" s="58" customFormat="1" ht="15">
      <c r="A515" s="4">
        <v>481</v>
      </c>
      <c r="B515" s="39" t="s">
        <v>274</v>
      </c>
      <c r="C515" s="10">
        <v>15060</v>
      </c>
      <c r="D515" s="33" t="s">
        <v>174</v>
      </c>
      <c r="E515" s="8" t="s">
        <v>199</v>
      </c>
      <c r="F515" s="77"/>
      <c r="G515" s="11"/>
      <c r="H515" s="80"/>
      <c r="I515" s="10" t="s">
        <v>38</v>
      </c>
      <c r="J515" s="8">
        <v>48</v>
      </c>
      <c r="K515" s="8">
        <v>115</v>
      </c>
      <c r="L515" s="8"/>
      <c r="M515" s="11" t="s">
        <v>107</v>
      </c>
      <c r="N515" s="51">
        <v>0.67</v>
      </c>
      <c r="O515" s="109"/>
      <c r="P515" s="110">
        <v>2580</v>
      </c>
      <c r="Q515" s="16" t="s">
        <v>345</v>
      </c>
      <c r="R515" s="12" t="s">
        <v>19</v>
      </c>
      <c r="S515" s="127"/>
    </row>
    <row r="516" spans="1:19" s="58" customFormat="1" ht="15">
      <c r="A516" s="4">
        <v>482</v>
      </c>
      <c r="B516" s="39" t="s">
        <v>274</v>
      </c>
      <c r="C516" s="10">
        <v>15060</v>
      </c>
      <c r="D516" s="33" t="s">
        <v>174</v>
      </c>
      <c r="E516" s="8" t="s">
        <v>199</v>
      </c>
      <c r="F516" s="77"/>
      <c r="G516" s="11"/>
      <c r="H516" s="80"/>
      <c r="I516" s="10" t="s">
        <v>38</v>
      </c>
      <c r="J516" s="8">
        <v>49</v>
      </c>
      <c r="K516" s="8">
        <v>76</v>
      </c>
      <c r="L516" s="8"/>
      <c r="M516" s="11" t="s">
        <v>108</v>
      </c>
      <c r="N516" s="51">
        <v>29.06</v>
      </c>
      <c r="O516" s="109"/>
      <c r="P516" s="110">
        <v>140670</v>
      </c>
      <c r="Q516" s="16" t="s">
        <v>345</v>
      </c>
      <c r="R516" s="12" t="s">
        <v>19</v>
      </c>
      <c r="S516" s="127"/>
    </row>
    <row r="517" spans="1:19" s="58" customFormat="1" ht="15">
      <c r="A517" s="4">
        <v>483</v>
      </c>
      <c r="B517" s="39" t="s">
        <v>274</v>
      </c>
      <c r="C517" s="10">
        <v>15060</v>
      </c>
      <c r="D517" s="33" t="s">
        <v>174</v>
      </c>
      <c r="E517" s="8" t="s">
        <v>199</v>
      </c>
      <c r="F517" s="77"/>
      <c r="G517" s="11"/>
      <c r="H517" s="80"/>
      <c r="I517" s="10" t="s">
        <v>38</v>
      </c>
      <c r="J517" s="8">
        <v>49</v>
      </c>
      <c r="K517" s="8">
        <v>86</v>
      </c>
      <c r="L517" s="8"/>
      <c r="M517" s="11" t="s">
        <v>190</v>
      </c>
      <c r="N517" s="51">
        <v>23.1</v>
      </c>
      <c r="O517" s="109"/>
      <c r="P517" s="110">
        <v>12780</v>
      </c>
      <c r="Q517" s="16" t="s">
        <v>345</v>
      </c>
      <c r="R517" s="12" t="s">
        <v>19</v>
      </c>
      <c r="S517" s="127"/>
    </row>
    <row r="518" spans="1:19" s="58" customFormat="1" ht="15">
      <c r="A518" s="4">
        <v>484</v>
      </c>
      <c r="B518" s="39" t="s">
        <v>274</v>
      </c>
      <c r="C518" s="10">
        <v>15060</v>
      </c>
      <c r="D518" s="33" t="s">
        <v>174</v>
      </c>
      <c r="E518" s="8" t="s">
        <v>199</v>
      </c>
      <c r="F518" s="77"/>
      <c r="G518" s="11"/>
      <c r="H518" s="80"/>
      <c r="I518" s="10" t="s">
        <v>38</v>
      </c>
      <c r="J518" s="8">
        <v>49</v>
      </c>
      <c r="K518" s="8">
        <v>103</v>
      </c>
      <c r="L518" s="8"/>
      <c r="M518" s="11" t="s">
        <v>190</v>
      </c>
      <c r="N518" s="51">
        <v>20.97</v>
      </c>
      <c r="O518" s="109"/>
      <c r="P518" s="110">
        <v>8120</v>
      </c>
      <c r="Q518" s="16" t="s">
        <v>345</v>
      </c>
      <c r="R518" s="12" t="s">
        <v>19</v>
      </c>
      <c r="S518" s="127"/>
    </row>
    <row r="519" spans="1:19" s="58" customFormat="1" ht="15">
      <c r="A519" s="4">
        <v>485</v>
      </c>
      <c r="B519" s="39" t="s">
        <v>274</v>
      </c>
      <c r="C519" s="10">
        <v>15060</v>
      </c>
      <c r="D519" s="33" t="s">
        <v>174</v>
      </c>
      <c r="E519" s="8" t="s">
        <v>199</v>
      </c>
      <c r="F519" s="77"/>
      <c r="G519" s="11"/>
      <c r="H519" s="80"/>
      <c r="I519" s="10" t="s">
        <v>38</v>
      </c>
      <c r="J519" s="8">
        <v>50</v>
      </c>
      <c r="K519" s="8">
        <v>21</v>
      </c>
      <c r="L519" s="8"/>
      <c r="M519" s="11" t="s">
        <v>108</v>
      </c>
      <c r="N519" s="51">
        <v>2.27</v>
      </c>
      <c r="O519" s="109"/>
      <c r="P519" s="110">
        <v>10980</v>
      </c>
      <c r="Q519" s="16" t="s">
        <v>345</v>
      </c>
      <c r="R519" s="12" t="s">
        <v>19</v>
      </c>
      <c r="S519" s="127"/>
    </row>
    <row r="520" spans="1:19" s="58" customFormat="1" ht="15">
      <c r="A520" s="4">
        <v>486</v>
      </c>
      <c r="B520" s="39" t="s">
        <v>274</v>
      </c>
      <c r="C520" s="10">
        <v>15060</v>
      </c>
      <c r="D520" s="33" t="s">
        <v>174</v>
      </c>
      <c r="E520" s="8" t="s">
        <v>199</v>
      </c>
      <c r="F520" s="77"/>
      <c r="G520" s="11"/>
      <c r="H520" s="80"/>
      <c r="I520" s="10" t="s">
        <v>38</v>
      </c>
      <c r="J520" s="8">
        <v>58</v>
      </c>
      <c r="K520" s="8">
        <v>13</v>
      </c>
      <c r="L520" s="8"/>
      <c r="M520" s="11" t="s">
        <v>76</v>
      </c>
      <c r="N520" s="51">
        <v>0.76</v>
      </c>
      <c r="O520" s="109"/>
      <c r="P520" s="110">
        <v>490</v>
      </c>
      <c r="Q520" s="16" t="s">
        <v>345</v>
      </c>
      <c r="R520" s="12" t="s">
        <v>19</v>
      </c>
      <c r="S520" s="127"/>
    </row>
    <row r="521" spans="1:19" s="58" customFormat="1" ht="15">
      <c r="A521" s="4">
        <v>487</v>
      </c>
      <c r="B521" s="39" t="s">
        <v>274</v>
      </c>
      <c r="C521" s="10">
        <v>15060</v>
      </c>
      <c r="D521" s="33" t="s">
        <v>174</v>
      </c>
      <c r="E521" s="8" t="s">
        <v>199</v>
      </c>
      <c r="F521" s="77"/>
      <c r="G521" s="11"/>
      <c r="H521" s="80"/>
      <c r="I521" s="10" t="s">
        <v>38</v>
      </c>
      <c r="J521" s="8">
        <v>58</v>
      </c>
      <c r="K521" s="8">
        <v>14</v>
      </c>
      <c r="L521" s="8"/>
      <c r="M521" s="11" t="s">
        <v>160</v>
      </c>
      <c r="N521" s="51">
        <v>75.56</v>
      </c>
      <c r="O521" s="109"/>
      <c r="P521" s="110">
        <v>97530</v>
      </c>
      <c r="Q521" s="16" t="s">
        <v>345</v>
      </c>
      <c r="R521" s="12" t="s">
        <v>19</v>
      </c>
      <c r="S521" s="127"/>
    </row>
    <row r="522" spans="1:19" s="58" customFormat="1" ht="15">
      <c r="A522" s="4">
        <v>488</v>
      </c>
      <c r="B522" s="39" t="s">
        <v>274</v>
      </c>
      <c r="C522" s="10">
        <v>15060</v>
      </c>
      <c r="D522" s="33" t="s">
        <v>174</v>
      </c>
      <c r="E522" s="8" t="s">
        <v>199</v>
      </c>
      <c r="F522" s="77"/>
      <c r="G522" s="11"/>
      <c r="H522" s="80"/>
      <c r="I522" s="10" t="s">
        <v>38</v>
      </c>
      <c r="J522" s="8">
        <v>58</v>
      </c>
      <c r="K522" s="8">
        <v>15</v>
      </c>
      <c r="L522" s="8"/>
      <c r="M522" s="11" t="s">
        <v>107</v>
      </c>
      <c r="N522" s="51">
        <v>21.35</v>
      </c>
      <c r="O522" s="109"/>
      <c r="P522" s="110">
        <v>41330</v>
      </c>
      <c r="Q522" s="16" t="s">
        <v>345</v>
      </c>
      <c r="R522" s="12" t="s">
        <v>19</v>
      </c>
      <c r="S522" s="127"/>
    </row>
    <row r="523" spans="1:19" s="58" customFormat="1" ht="15">
      <c r="A523" s="4">
        <v>489</v>
      </c>
      <c r="B523" s="39" t="s">
        <v>274</v>
      </c>
      <c r="C523" s="10">
        <v>15060</v>
      </c>
      <c r="D523" s="33" t="s">
        <v>174</v>
      </c>
      <c r="E523" s="8" t="s">
        <v>199</v>
      </c>
      <c r="F523" s="77"/>
      <c r="G523" s="11"/>
      <c r="H523" s="80"/>
      <c r="I523" s="10" t="s">
        <v>38</v>
      </c>
      <c r="J523" s="8">
        <v>58</v>
      </c>
      <c r="K523" s="8">
        <v>17</v>
      </c>
      <c r="L523" s="8"/>
      <c r="M523" s="11" t="s">
        <v>107</v>
      </c>
      <c r="N523" s="51">
        <v>0.05</v>
      </c>
      <c r="O523" s="109"/>
      <c r="P523" s="110">
        <v>210</v>
      </c>
      <c r="Q523" s="16" t="s">
        <v>345</v>
      </c>
      <c r="R523" s="12" t="s">
        <v>19</v>
      </c>
      <c r="S523" s="127"/>
    </row>
    <row r="524" spans="1:19" s="58" customFormat="1" ht="15">
      <c r="A524" s="17">
        <v>490</v>
      </c>
      <c r="B524" s="50" t="s">
        <v>274</v>
      </c>
      <c r="C524" s="19">
        <v>15060</v>
      </c>
      <c r="D524" s="35" t="s">
        <v>174</v>
      </c>
      <c r="E524" s="18" t="s">
        <v>199</v>
      </c>
      <c r="F524" s="76"/>
      <c r="G524" s="23"/>
      <c r="H524" s="42"/>
      <c r="I524" s="19" t="s">
        <v>38</v>
      </c>
      <c r="J524" s="18">
        <v>58</v>
      </c>
      <c r="K524" s="18">
        <v>19</v>
      </c>
      <c r="L524" s="18"/>
      <c r="M524" s="23" t="s">
        <v>107</v>
      </c>
      <c r="N524" s="54">
        <v>242.33</v>
      </c>
      <c r="O524" s="111"/>
      <c r="P524" s="104">
        <v>469220</v>
      </c>
      <c r="Q524" s="16" t="s">
        <v>345</v>
      </c>
      <c r="R524" s="57" t="s">
        <v>19</v>
      </c>
      <c r="S524" s="127"/>
    </row>
    <row r="525" spans="1:19" s="58" customFormat="1" ht="15">
      <c r="A525" s="17">
        <v>491</v>
      </c>
      <c r="B525" s="50" t="s">
        <v>274</v>
      </c>
      <c r="C525" s="19">
        <v>15060</v>
      </c>
      <c r="D525" s="35" t="s">
        <v>174</v>
      </c>
      <c r="E525" s="18" t="s">
        <v>199</v>
      </c>
      <c r="F525" s="76"/>
      <c r="G525" s="23"/>
      <c r="H525" s="42"/>
      <c r="I525" s="19" t="s">
        <v>38</v>
      </c>
      <c r="J525" s="18">
        <v>58</v>
      </c>
      <c r="K525" s="18">
        <v>25</v>
      </c>
      <c r="L525" s="18"/>
      <c r="M525" s="23" t="s">
        <v>108</v>
      </c>
      <c r="N525" s="54">
        <v>32.09</v>
      </c>
      <c r="O525" s="111"/>
      <c r="P525" s="104">
        <v>56480</v>
      </c>
      <c r="Q525" s="16" t="s">
        <v>345</v>
      </c>
      <c r="R525" s="57" t="s">
        <v>19</v>
      </c>
      <c r="S525" s="127"/>
    </row>
    <row r="526" spans="1:19" s="58" customFormat="1" ht="15">
      <c r="A526" s="17">
        <v>492</v>
      </c>
      <c r="B526" s="50" t="s">
        <v>274</v>
      </c>
      <c r="C526" s="19">
        <v>15060</v>
      </c>
      <c r="D526" s="35" t="s">
        <v>174</v>
      </c>
      <c r="E526" s="18" t="s">
        <v>199</v>
      </c>
      <c r="F526" s="76"/>
      <c r="G526" s="23"/>
      <c r="H526" s="42"/>
      <c r="I526" s="19" t="s">
        <v>38</v>
      </c>
      <c r="J526" s="18">
        <v>58</v>
      </c>
      <c r="K526" s="18">
        <v>30</v>
      </c>
      <c r="L526" s="18"/>
      <c r="M526" s="23" t="s">
        <v>160</v>
      </c>
      <c r="N526" s="54">
        <v>1.95</v>
      </c>
      <c r="O526" s="111"/>
      <c r="P526" s="104">
        <v>2520</v>
      </c>
      <c r="Q526" s="16" t="s">
        <v>345</v>
      </c>
      <c r="R526" s="57" t="s">
        <v>19</v>
      </c>
      <c r="S526" s="127"/>
    </row>
    <row r="527" spans="1:19" s="58" customFormat="1" ht="15">
      <c r="A527" s="4">
        <v>493</v>
      </c>
      <c r="B527" s="39" t="s">
        <v>274</v>
      </c>
      <c r="C527" s="10">
        <v>15060</v>
      </c>
      <c r="D527" s="33" t="s">
        <v>174</v>
      </c>
      <c r="E527" s="8" t="s">
        <v>199</v>
      </c>
      <c r="F527" s="77"/>
      <c r="G527" s="11"/>
      <c r="H527" s="80"/>
      <c r="I527" s="10" t="s">
        <v>38</v>
      </c>
      <c r="J527" s="8">
        <v>59</v>
      </c>
      <c r="K527" s="8">
        <v>1</v>
      </c>
      <c r="L527" s="8"/>
      <c r="M527" s="11" t="s">
        <v>108</v>
      </c>
      <c r="N527" s="51">
        <v>35.09</v>
      </c>
      <c r="O527" s="109"/>
      <c r="P527" s="110">
        <v>169880</v>
      </c>
      <c r="Q527" s="16" t="s">
        <v>345</v>
      </c>
      <c r="R527" s="12" t="s">
        <v>19</v>
      </c>
      <c r="S527" s="127"/>
    </row>
    <row r="528" spans="1:19" s="58" customFormat="1" ht="15">
      <c r="A528" s="4">
        <v>494</v>
      </c>
      <c r="B528" s="39" t="s">
        <v>274</v>
      </c>
      <c r="C528" s="10">
        <v>15060</v>
      </c>
      <c r="D528" s="33" t="s">
        <v>174</v>
      </c>
      <c r="E528" s="8" t="s">
        <v>199</v>
      </c>
      <c r="F528" s="77"/>
      <c r="G528" s="11"/>
      <c r="H528" s="80"/>
      <c r="I528" s="10" t="s">
        <v>38</v>
      </c>
      <c r="J528" s="8">
        <v>59</v>
      </c>
      <c r="K528" s="8">
        <v>2</v>
      </c>
      <c r="L528" s="8"/>
      <c r="M528" s="11" t="s">
        <v>107</v>
      </c>
      <c r="N528" s="51">
        <v>1.23</v>
      </c>
      <c r="O528" s="109"/>
      <c r="P528" s="110">
        <v>4760</v>
      </c>
      <c r="Q528" s="16" t="s">
        <v>345</v>
      </c>
      <c r="R528" s="12" t="s">
        <v>19</v>
      </c>
      <c r="S528" s="127"/>
    </row>
    <row r="529" spans="1:19" s="58" customFormat="1" ht="15">
      <c r="A529" s="4">
        <v>495</v>
      </c>
      <c r="B529" s="39" t="s">
        <v>274</v>
      </c>
      <c r="C529" s="10">
        <v>15060</v>
      </c>
      <c r="D529" s="33" t="s">
        <v>174</v>
      </c>
      <c r="E529" s="8" t="s">
        <v>199</v>
      </c>
      <c r="F529" s="77"/>
      <c r="G529" s="11"/>
      <c r="H529" s="80"/>
      <c r="I529" s="10" t="s">
        <v>38</v>
      </c>
      <c r="J529" s="8">
        <v>59</v>
      </c>
      <c r="K529" s="8">
        <v>3</v>
      </c>
      <c r="L529" s="8"/>
      <c r="M529" s="11" t="s">
        <v>159</v>
      </c>
      <c r="N529" s="51">
        <v>0.87</v>
      </c>
      <c r="O529" s="109"/>
      <c r="P529" s="110">
        <v>8380</v>
      </c>
      <c r="Q529" s="16" t="s">
        <v>345</v>
      </c>
      <c r="R529" s="12" t="s">
        <v>19</v>
      </c>
      <c r="S529" s="127"/>
    </row>
    <row r="530" spans="1:19" s="58" customFormat="1" ht="15">
      <c r="A530" s="4">
        <v>496</v>
      </c>
      <c r="B530" s="39" t="s">
        <v>274</v>
      </c>
      <c r="C530" s="10">
        <v>15060</v>
      </c>
      <c r="D530" s="33" t="s">
        <v>174</v>
      </c>
      <c r="E530" s="8" t="s">
        <v>199</v>
      </c>
      <c r="F530" s="77"/>
      <c r="G530" s="11"/>
      <c r="H530" s="80"/>
      <c r="I530" s="10" t="s">
        <v>38</v>
      </c>
      <c r="J530" s="8">
        <v>59</v>
      </c>
      <c r="K530" s="8">
        <v>4</v>
      </c>
      <c r="L530" s="8"/>
      <c r="M530" s="11" t="s">
        <v>159</v>
      </c>
      <c r="N530" s="51">
        <v>0.61</v>
      </c>
      <c r="O530" s="109"/>
      <c r="P530" s="110">
        <v>5920</v>
      </c>
      <c r="Q530" s="16" t="s">
        <v>345</v>
      </c>
      <c r="R530" s="12" t="s">
        <v>19</v>
      </c>
      <c r="S530" s="127"/>
    </row>
    <row r="531" spans="1:19" s="58" customFormat="1" ht="15">
      <c r="A531" s="4">
        <v>497</v>
      </c>
      <c r="B531" s="39" t="s">
        <v>274</v>
      </c>
      <c r="C531" s="10">
        <v>15060</v>
      </c>
      <c r="D531" s="33" t="s">
        <v>174</v>
      </c>
      <c r="E531" s="8" t="s">
        <v>199</v>
      </c>
      <c r="F531" s="77"/>
      <c r="G531" s="11"/>
      <c r="H531" s="80"/>
      <c r="I531" s="10" t="s">
        <v>38</v>
      </c>
      <c r="J531" s="8">
        <v>59</v>
      </c>
      <c r="K531" s="8">
        <v>5</v>
      </c>
      <c r="L531" s="8"/>
      <c r="M531" s="11" t="s">
        <v>76</v>
      </c>
      <c r="N531" s="51">
        <v>0.09</v>
      </c>
      <c r="O531" s="109"/>
      <c r="P531" s="110">
        <v>56</v>
      </c>
      <c r="Q531" s="16" t="s">
        <v>345</v>
      </c>
      <c r="R531" s="12" t="s">
        <v>19</v>
      </c>
      <c r="S531" s="127"/>
    </row>
    <row r="532" spans="1:19" s="58" customFormat="1" ht="15">
      <c r="A532" s="4">
        <v>498</v>
      </c>
      <c r="B532" s="39" t="s">
        <v>274</v>
      </c>
      <c r="C532" s="10">
        <v>15060</v>
      </c>
      <c r="D532" s="33" t="s">
        <v>174</v>
      </c>
      <c r="E532" s="8" t="s">
        <v>199</v>
      </c>
      <c r="F532" s="77"/>
      <c r="G532" s="11"/>
      <c r="H532" s="80"/>
      <c r="I532" s="10" t="s">
        <v>38</v>
      </c>
      <c r="J532" s="8">
        <v>59</v>
      </c>
      <c r="K532" s="8">
        <v>6</v>
      </c>
      <c r="L532" s="8"/>
      <c r="M532" s="11" t="s">
        <v>76</v>
      </c>
      <c r="N532" s="51">
        <v>1.76</v>
      </c>
      <c r="O532" s="109"/>
      <c r="P532" s="110">
        <v>680</v>
      </c>
      <c r="Q532" s="16" t="s">
        <v>345</v>
      </c>
      <c r="R532" s="12" t="s">
        <v>19</v>
      </c>
      <c r="S532" s="127"/>
    </row>
    <row r="533" spans="1:19" s="58" customFormat="1" ht="15">
      <c r="A533" s="4">
        <v>499</v>
      </c>
      <c r="B533" s="39" t="s">
        <v>274</v>
      </c>
      <c r="C533" s="10">
        <v>15060</v>
      </c>
      <c r="D533" s="33" t="s">
        <v>174</v>
      </c>
      <c r="E533" s="8" t="s">
        <v>199</v>
      </c>
      <c r="F533" s="77"/>
      <c r="G533" s="11"/>
      <c r="H533" s="80"/>
      <c r="I533" s="10" t="s">
        <v>38</v>
      </c>
      <c r="J533" s="8">
        <v>59</v>
      </c>
      <c r="K533" s="8">
        <v>8</v>
      </c>
      <c r="L533" s="8"/>
      <c r="M533" s="11" t="s">
        <v>76</v>
      </c>
      <c r="N533" s="51">
        <v>0.2</v>
      </c>
      <c r="O533" s="109"/>
      <c r="P533" s="110">
        <v>130</v>
      </c>
      <c r="Q533" s="16" t="s">
        <v>345</v>
      </c>
      <c r="R533" s="12" t="s">
        <v>19</v>
      </c>
      <c r="S533" s="127"/>
    </row>
    <row r="534" spans="1:19" s="58" customFormat="1" ht="15">
      <c r="A534" s="4">
        <v>500</v>
      </c>
      <c r="B534" s="39" t="s">
        <v>274</v>
      </c>
      <c r="C534" s="10">
        <v>15060</v>
      </c>
      <c r="D534" s="33" t="s">
        <v>174</v>
      </c>
      <c r="E534" s="8" t="s">
        <v>199</v>
      </c>
      <c r="F534" s="77"/>
      <c r="G534" s="11"/>
      <c r="H534" s="80"/>
      <c r="I534" s="10" t="s">
        <v>38</v>
      </c>
      <c r="J534" s="8">
        <v>59</v>
      </c>
      <c r="K534" s="8">
        <v>9</v>
      </c>
      <c r="L534" s="8"/>
      <c r="M534" s="11" t="s">
        <v>76</v>
      </c>
      <c r="N534" s="51">
        <v>0.52</v>
      </c>
      <c r="O534" s="109"/>
      <c r="P534" s="110">
        <v>200</v>
      </c>
      <c r="Q534" s="16" t="s">
        <v>345</v>
      </c>
      <c r="R534" s="12" t="s">
        <v>19</v>
      </c>
      <c r="S534" s="127"/>
    </row>
    <row r="535" spans="1:19" s="58" customFormat="1" ht="15">
      <c r="A535" s="4">
        <v>501</v>
      </c>
      <c r="B535" s="39" t="s">
        <v>274</v>
      </c>
      <c r="C535" s="10">
        <v>15060</v>
      </c>
      <c r="D535" s="33" t="s">
        <v>174</v>
      </c>
      <c r="E535" s="8" t="s">
        <v>199</v>
      </c>
      <c r="F535" s="77"/>
      <c r="G535" s="11"/>
      <c r="H535" s="80"/>
      <c r="I535" s="10" t="s">
        <v>38</v>
      </c>
      <c r="J535" s="8">
        <v>59</v>
      </c>
      <c r="K535" s="8">
        <v>10</v>
      </c>
      <c r="L535" s="8"/>
      <c r="M535" s="11" t="s">
        <v>184</v>
      </c>
      <c r="N535" s="51">
        <v>7.14</v>
      </c>
      <c r="O535" s="109"/>
      <c r="P535" s="110">
        <v>13830</v>
      </c>
      <c r="Q535" s="16" t="s">
        <v>345</v>
      </c>
      <c r="R535" s="12" t="s">
        <v>19</v>
      </c>
      <c r="S535" s="127"/>
    </row>
    <row r="536" spans="1:19" s="58" customFormat="1" ht="15">
      <c r="A536" s="4">
        <v>502</v>
      </c>
      <c r="B536" s="39" t="s">
        <v>274</v>
      </c>
      <c r="C536" s="10">
        <v>15060</v>
      </c>
      <c r="D536" s="33" t="s">
        <v>174</v>
      </c>
      <c r="E536" s="8" t="s">
        <v>199</v>
      </c>
      <c r="F536" s="77"/>
      <c r="G536" s="11"/>
      <c r="H536" s="80"/>
      <c r="I536" s="10" t="s">
        <v>38</v>
      </c>
      <c r="J536" s="8">
        <v>59</v>
      </c>
      <c r="K536" s="8">
        <v>11</v>
      </c>
      <c r="L536" s="8"/>
      <c r="M536" s="11" t="s">
        <v>76</v>
      </c>
      <c r="N536" s="51">
        <v>5.27</v>
      </c>
      <c r="O536" s="109"/>
      <c r="P536" s="110">
        <v>2040</v>
      </c>
      <c r="Q536" s="16" t="s">
        <v>345</v>
      </c>
      <c r="R536" s="12" t="s">
        <v>19</v>
      </c>
      <c r="S536" s="127"/>
    </row>
    <row r="537" spans="1:19" s="58" customFormat="1" ht="15">
      <c r="A537" s="4">
        <v>503</v>
      </c>
      <c r="B537" s="39" t="s">
        <v>274</v>
      </c>
      <c r="C537" s="10">
        <v>15060</v>
      </c>
      <c r="D537" s="33" t="s">
        <v>174</v>
      </c>
      <c r="E537" s="8" t="s">
        <v>199</v>
      </c>
      <c r="F537" s="77"/>
      <c r="G537" s="11"/>
      <c r="H537" s="80"/>
      <c r="I537" s="10" t="s">
        <v>38</v>
      </c>
      <c r="J537" s="8">
        <v>59</v>
      </c>
      <c r="K537" s="8">
        <v>12</v>
      </c>
      <c r="L537" s="8"/>
      <c r="M537" s="11" t="s">
        <v>76</v>
      </c>
      <c r="N537" s="51">
        <v>0.68</v>
      </c>
      <c r="O537" s="109"/>
      <c r="P537" s="110">
        <v>440</v>
      </c>
      <c r="Q537" s="16" t="s">
        <v>345</v>
      </c>
      <c r="R537" s="12" t="s">
        <v>19</v>
      </c>
      <c r="S537" s="127"/>
    </row>
    <row r="538" spans="1:19" s="58" customFormat="1" ht="15">
      <c r="A538" s="4">
        <v>504</v>
      </c>
      <c r="B538" s="39" t="s">
        <v>274</v>
      </c>
      <c r="C538" s="10">
        <v>15060</v>
      </c>
      <c r="D538" s="33" t="s">
        <v>174</v>
      </c>
      <c r="E538" s="8" t="s">
        <v>199</v>
      </c>
      <c r="F538" s="77"/>
      <c r="G538" s="11"/>
      <c r="H538" s="80"/>
      <c r="I538" s="10" t="s">
        <v>38</v>
      </c>
      <c r="J538" s="8">
        <v>59</v>
      </c>
      <c r="K538" s="8">
        <v>13</v>
      </c>
      <c r="L538" s="8"/>
      <c r="M538" s="11" t="s">
        <v>76</v>
      </c>
      <c r="N538" s="51">
        <v>4.73</v>
      </c>
      <c r="O538" s="109"/>
      <c r="P538" s="110">
        <v>1830</v>
      </c>
      <c r="Q538" s="16" t="s">
        <v>345</v>
      </c>
      <c r="R538" s="12" t="s">
        <v>19</v>
      </c>
      <c r="S538" s="127"/>
    </row>
    <row r="539" spans="1:19" s="58" customFormat="1" ht="15">
      <c r="A539" s="4">
        <v>505</v>
      </c>
      <c r="B539" s="39" t="s">
        <v>274</v>
      </c>
      <c r="C539" s="10">
        <v>15060</v>
      </c>
      <c r="D539" s="33" t="s">
        <v>174</v>
      </c>
      <c r="E539" s="8" t="s">
        <v>199</v>
      </c>
      <c r="F539" s="77"/>
      <c r="G539" s="11"/>
      <c r="H539" s="80"/>
      <c r="I539" s="10" t="s">
        <v>38</v>
      </c>
      <c r="J539" s="8">
        <v>59</v>
      </c>
      <c r="K539" s="8">
        <v>14</v>
      </c>
      <c r="L539" s="8"/>
      <c r="M539" s="11" t="s">
        <v>76</v>
      </c>
      <c r="N539" s="51">
        <v>1.18</v>
      </c>
      <c r="O539" s="109"/>
      <c r="P539" s="110">
        <v>760</v>
      </c>
      <c r="Q539" s="16" t="s">
        <v>345</v>
      </c>
      <c r="R539" s="12" t="s">
        <v>19</v>
      </c>
      <c r="S539" s="127"/>
    </row>
    <row r="540" spans="1:19" s="58" customFormat="1" ht="15">
      <c r="A540" s="4">
        <v>506</v>
      </c>
      <c r="B540" s="39" t="s">
        <v>274</v>
      </c>
      <c r="C540" s="10">
        <v>15060</v>
      </c>
      <c r="D540" s="33" t="s">
        <v>174</v>
      </c>
      <c r="E540" s="8" t="s">
        <v>199</v>
      </c>
      <c r="F540" s="77"/>
      <c r="G540" s="11"/>
      <c r="H540" s="80"/>
      <c r="I540" s="10" t="s">
        <v>38</v>
      </c>
      <c r="J540" s="8">
        <v>59</v>
      </c>
      <c r="K540" s="8">
        <v>15</v>
      </c>
      <c r="L540" s="8"/>
      <c r="M540" s="11" t="s">
        <v>76</v>
      </c>
      <c r="N540" s="51">
        <v>0.65</v>
      </c>
      <c r="O540" s="109"/>
      <c r="P540" s="110">
        <v>420</v>
      </c>
      <c r="Q540" s="16" t="s">
        <v>345</v>
      </c>
      <c r="R540" s="12" t="s">
        <v>19</v>
      </c>
      <c r="S540" s="127"/>
    </row>
    <row r="541" spans="1:19" s="58" customFormat="1" ht="15">
      <c r="A541" s="4">
        <v>507</v>
      </c>
      <c r="B541" s="39" t="s">
        <v>274</v>
      </c>
      <c r="C541" s="10">
        <v>15060</v>
      </c>
      <c r="D541" s="33" t="s">
        <v>174</v>
      </c>
      <c r="E541" s="8" t="s">
        <v>199</v>
      </c>
      <c r="F541" s="77"/>
      <c r="G541" s="11"/>
      <c r="H541" s="80"/>
      <c r="I541" s="10" t="s">
        <v>38</v>
      </c>
      <c r="J541" s="8">
        <v>59</v>
      </c>
      <c r="K541" s="8">
        <v>16</v>
      </c>
      <c r="L541" s="8"/>
      <c r="M541" s="11" t="s">
        <v>107</v>
      </c>
      <c r="N541" s="51">
        <v>0.77</v>
      </c>
      <c r="O541" s="109"/>
      <c r="P541" s="110">
        <v>990</v>
      </c>
      <c r="Q541" s="16" t="s">
        <v>345</v>
      </c>
      <c r="R541" s="12" t="s">
        <v>19</v>
      </c>
      <c r="S541" s="127"/>
    </row>
    <row r="542" spans="1:19" s="58" customFormat="1" ht="15">
      <c r="A542" s="4">
        <v>508</v>
      </c>
      <c r="B542" s="39" t="s">
        <v>274</v>
      </c>
      <c r="C542" s="10">
        <v>15060</v>
      </c>
      <c r="D542" s="33" t="s">
        <v>174</v>
      </c>
      <c r="E542" s="8" t="s">
        <v>199</v>
      </c>
      <c r="F542" s="77"/>
      <c r="G542" s="11"/>
      <c r="H542" s="80"/>
      <c r="I542" s="10" t="s">
        <v>38</v>
      </c>
      <c r="J542" s="8">
        <v>59</v>
      </c>
      <c r="K542" s="8">
        <v>21</v>
      </c>
      <c r="L542" s="8"/>
      <c r="M542" s="11" t="s">
        <v>107</v>
      </c>
      <c r="N542" s="51">
        <v>0.92</v>
      </c>
      <c r="O542" s="109"/>
      <c r="P542" s="110">
        <v>1190</v>
      </c>
      <c r="Q542" s="16" t="s">
        <v>345</v>
      </c>
      <c r="R542" s="12" t="s">
        <v>19</v>
      </c>
      <c r="S542" s="127"/>
    </row>
    <row r="543" spans="1:19" s="58" customFormat="1" ht="15">
      <c r="A543" s="4">
        <v>509</v>
      </c>
      <c r="B543" s="39" t="s">
        <v>274</v>
      </c>
      <c r="C543" s="10">
        <v>15060</v>
      </c>
      <c r="D543" s="33" t="s">
        <v>174</v>
      </c>
      <c r="E543" s="8" t="s">
        <v>199</v>
      </c>
      <c r="F543" s="77"/>
      <c r="G543" s="11"/>
      <c r="H543" s="80"/>
      <c r="I543" s="10" t="s">
        <v>38</v>
      </c>
      <c r="J543" s="8">
        <v>59</v>
      </c>
      <c r="K543" s="8">
        <v>26</v>
      </c>
      <c r="L543" s="8"/>
      <c r="M543" s="11" t="s">
        <v>108</v>
      </c>
      <c r="N543" s="51">
        <v>0.19</v>
      </c>
      <c r="O543" s="109"/>
      <c r="P543" s="110">
        <v>250</v>
      </c>
      <c r="Q543" s="16" t="s">
        <v>345</v>
      </c>
      <c r="R543" s="12" t="s">
        <v>19</v>
      </c>
      <c r="S543" s="127"/>
    </row>
    <row r="544" spans="1:19" s="58" customFormat="1" ht="15">
      <c r="A544" s="17">
        <v>510</v>
      </c>
      <c r="B544" s="50" t="s">
        <v>274</v>
      </c>
      <c r="C544" s="19">
        <v>15060</v>
      </c>
      <c r="D544" s="35" t="s">
        <v>174</v>
      </c>
      <c r="E544" s="18" t="s">
        <v>199</v>
      </c>
      <c r="F544" s="76"/>
      <c r="G544" s="23"/>
      <c r="H544" s="42"/>
      <c r="I544" s="19" t="s">
        <v>38</v>
      </c>
      <c r="J544" s="18">
        <v>59</v>
      </c>
      <c r="K544" s="18">
        <v>28</v>
      </c>
      <c r="L544" s="18"/>
      <c r="M544" s="23" t="s">
        <v>76</v>
      </c>
      <c r="N544" s="54">
        <v>1.62</v>
      </c>
      <c r="O544" s="111"/>
      <c r="P544" s="104">
        <v>1050</v>
      </c>
      <c r="Q544" s="16" t="s">
        <v>345</v>
      </c>
      <c r="R544" s="57" t="s">
        <v>19</v>
      </c>
      <c r="S544" s="127"/>
    </row>
    <row r="545" spans="1:19" s="58" customFormat="1" ht="15">
      <c r="A545" s="17">
        <v>511</v>
      </c>
      <c r="B545" s="50" t="s">
        <v>274</v>
      </c>
      <c r="C545" s="19">
        <v>15060</v>
      </c>
      <c r="D545" s="35" t="s">
        <v>174</v>
      </c>
      <c r="E545" s="18" t="s">
        <v>199</v>
      </c>
      <c r="F545" s="76"/>
      <c r="G545" s="23"/>
      <c r="H545" s="42"/>
      <c r="I545" s="19" t="s">
        <v>38</v>
      </c>
      <c r="J545" s="18">
        <v>59</v>
      </c>
      <c r="K545" s="18">
        <v>29</v>
      </c>
      <c r="L545" s="18"/>
      <c r="M545" s="23" t="s">
        <v>190</v>
      </c>
      <c r="N545" s="54">
        <v>2.42</v>
      </c>
      <c r="O545" s="111"/>
      <c r="P545" s="104">
        <v>1340</v>
      </c>
      <c r="Q545" s="16" t="s">
        <v>345</v>
      </c>
      <c r="R545" s="57" t="s">
        <v>19</v>
      </c>
      <c r="S545" s="127"/>
    </row>
    <row r="546" spans="1:19" s="58" customFormat="1" ht="15">
      <c r="A546" s="17">
        <v>512</v>
      </c>
      <c r="B546" s="50" t="s">
        <v>274</v>
      </c>
      <c r="C546" s="19">
        <v>15060</v>
      </c>
      <c r="D546" s="35" t="s">
        <v>174</v>
      </c>
      <c r="E546" s="18" t="s">
        <v>199</v>
      </c>
      <c r="F546" s="76"/>
      <c r="G546" s="23"/>
      <c r="H546" s="42"/>
      <c r="I546" s="19" t="s">
        <v>38</v>
      </c>
      <c r="J546" s="18">
        <v>59</v>
      </c>
      <c r="K546" s="18">
        <v>33</v>
      </c>
      <c r="L546" s="18"/>
      <c r="M546" s="23" t="s">
        <v>107</v>
      </c>
      <c r="N546" s="54">
        <v>3.09</v>
      </c>
      <c r="O546" s="111"/>
      <c r="P546" s="104">
        <v>6000</v>
      </c>
      <c r="Q546" s="16" t="s">
        <v>345</v>
      </c>
      <c r="R546" s="57" t="s">
        <v>19</v>
      </c>
      <c r="S546" s="127"/>
    </row>
    <row r="547" spans="1:19" s="58" customFormat="1" ht="15">
      <c r="A547" s="17">
        <v>513</v>
      </c>
      <c r="B547" s="50" t="s">
        <v>274</v>
      </c>
      <c r="C547" s="19">
        <v>15060</v>
      </c>
      <c r="D547" s="35" t="s">
        <v>174</v>
      </c>
      <c r="E547" s="18" t="s">
        <v>199</v>
      </c>
      <c r="F547" s="76"/>
      <c r="G547" s="23"/>
      <c r="H547" s="42"/>
      <c r="I547" s="19" t="s">
        <v>38</v>
      </c>
      <c r="J547" s="18">
        <v>59</v>
      </c>
      <c r="K547" s="18">
        <v>34</v>
      </c>
      <c r="L547" s="18"/>
      <c r="M547" s="23" t="s">
        <v>107</v>
      </c>
      <c r="N547" s="54">
        <v>0.06</v>
      </c>
      <c r="O547" s="111"/>
      <c r="P547" s="104">
        <v>250</v>
      </c>
      <c r="Q547" s="16" t="s">
        <v>345</v>
      </c>
      <c r="R547" s="57" t="s">
        <v>19</v>
      </c>
      <c r="S547" s="127"/>
    </row>
    <row r="548" spans="1:19" s="58" customFormat="1" ht="15">
      <c r="A548" s="17">
        <v>514</v>
      </c>
      <c r="B548" s="50" t="s">
        <v>274</v>
      </c>
      <c r="C548" s="19">
        <v>15060</v>
      </c>
      <c r="D548" s="35" t="s">
        <v>174</v>
      </c>
      <c r="E548" s="18" t="s">
        <v>199</v>
      </c>
      <c r="F548" s="76"/>
      <c r="G548" s="23"/>
      <c r="H548" s="42"/>
      <c r="I548" s="19" t="s">
        <v>38</v>
      </c>
      <c r="J548" s="18">
        <v>59</v>
      </c>
      <c r="K548" s="18">
        <v>44</v>
      </c>
      <c r="L548" s="18"/>
      <c r="M548" s="23" t="s">
        <v>192</v>
      </c>
      <c r="N548" s="54">
        <v>0.36</v>
      </c>
      <c r="O548" s="111"/>
      <c r="P548" s="104">
        <v>590</v>
      </c>
      <c r="Q548" s="16" t="s">
        <v>345</v>
      </c>
      <c r="R548" s="57" t="s">
        <v>19</v>
      </c>
      <c r="S548" s="127"/>
    </row>
    <row r="549" spans="1:19" s="58" customFormat="1" ht="15">
      <c r="A549" s="17">
        <v>515</v>
      </c>
      <c r="B549" s="50" t="s">
        <v>274</v>
      </c>
      <c r="C549" s="19">
        <v>15060</v>
      </c>
      <c r="D549" s="35" t="s">
        <v>174</v>
      </c>
      <c r="E549" s="18" t="s">
        <v>199</v>
      </c>
      <c r="F549" s="76"/>
      <c r="G549" s="23"/>
      <c r="H549" s="42"/>
      <c r="I549" s="19" t="s">
        <v>38</v>
      </c>
      <c r="J549" s="18">
        <v>59</v>
      </c>
      <c r="K549" s="18">
        <v>45</v>
      </c>
      <c r="L549" s="18"/>
      <c r="M549" s="23" t="s">
        <v>160</v>
      </c>
      <c r="N549" s="54">
        <v>442.15</v>
      </c>
      <c r="O549" s="111"/>
      <c r="P549" s="104">
        <v>570750</v>
      </c>
      <c r="Q549" s="16" t="s">
        <v>345</v>
      </c>
      <c r="R549" s="57" t="s">
        <v>19</v>
      </c>
      <c r="S549" s="127"/>
    </row>
    <row r="550" spans="1:19" s="58" customFormat="1" ht="15">
      <c r="A550" s="17">
        <v>516</v>
      </c>
      <c r="B550" s="50" t="s">
        <v>274</v>
      </c>
      <c r="C550" s="19">
        <v>15060</v>
      </c>
      <c r="D550" s="35" t="s">
        <v>174</v>
      </c>
      <c r="E550" s="18" t="s">
        <v>199</v>
      </c>
      <c r="F550" s="76"/>
      <c r="G550" s="23"/>
      <c r="H550" s="42"/>
      <c r="I550" s="19" t="s">
        <v>38</v>
      </c>
      <c r="J550" s="18">
        <v>59</v>
      </c>
      <c r="K550" s="18">
        <v>66</v>
      </c>
      <c r="L550" s="18"/>
      <c r="M550" s="23" t="s">
        <v>139</v>
      </c>
      <c r="N550" s="54">
        <v>0.36</v>
      </c>
      <c r="O550" s="111"/>
      <c r="P550" s="104">
        <v>110</v>
      </c>
      <c r="Q550" s="16" t="s">
        <v>345</v>
      </c>
      <c r="R550" s="57" t="s">
        <v>19</v>
      </c>
      <c r="S550" s="127"/>
    </row>
    <row r="551" spans="1:19" s="58" customFormat="1" ht="15">
      <c r="A551" s="17">
        <v>517</v>
      </c>
      <c r="B551" s="50" t="s">
        <v>274</v>
      </c>
      <c r="C551" s="19">
        <v>15060</v>
      </c>
      <c r="D551" s="35" t="s">
        <v>174</v>
      </c>
      <c r="E551" s="18" t="s">
        <v>199</v>
      </c>
      <c r="F551" s="76"/>
      <c r="G551" s="23"/>
      <c r="H551" s="42"/>
      <c r="I551" s="19" t="s">
        <v>38</v>
      </c>
      <c r="J551" s="18">
        <v>59</v>
      </c>
      <c r="K551" s="18">
        <v>70</v>
      </c>
      <c r="L551" s="18"/>
      <c r="M551" s="23" t="s">
        <v>76</v>
      </c>
      <c r="N551" s="54">
        <v>0.3</v>
      </c>
      <c r="O551" s="111"/>
      <c r="P551" s="104">
        <v>120</v>
      </c>
      <c r="Q551" s="16" t="s">
        <v>345</v>
      </c>
      <c r="R551" s="57" t="s">
        <v>19</v>
      </c>
      <c r="S551" s="127"/>
    </row>
    <row r="552" spans="1:19" s="58" customFormat="1" ht="15">
      <c r="A552" s="17">
        <v>518</v>
      </c>
      <c r="B552" s="50" t="s">
        <v>274</v>
      </c>
      <c r="C552" s="19">
        <v>15060</v>
      </c>
      <c r="D552" s="35" t="s">
        <v>174</v>
      </c>
      <c r="E552" s="18" t="s">
        <v>199</v>
      </c>
      <c r="F552" s="76"/>
      <c r="G552" s="23"/>
      <c r="H552" s="42"/>
      <c r="I552" s="19" t="s">
        <v>38</v>
      </c>
      <c r="J552" s="18">
        <v>59</v>
      </c>
      <c r="K552" s="18">
        <v>71</v>
      </c>
      <c r="L552" s="18"/>
      <c r="M552" s="23" t="s">
        <v>76</v>
      </c>
      <c r="N552" s="54">
        <v>0.12</v>
      </c>
      <c r="O552" s="111"/>
      <c r="P552" s="104">
        <v>50</v>
      </c>
      <c r="Q552" s="16" t="s">
        <v>345</v>
      </c>
      <c r="R552" s="57" t="s">
        <v>19</v>
      </c>
      <c r="S552" s="127"/>
    </row>
    <row r="553" spans="1:19" s="58" customFormat="1" ht="15">
      <c r="A553" s="17">
        <v>519</v>
      </c>
      <c r="B553" s="50" t="s">
        <v>274</v>
      </c>
      <c r="C553" s="19">
        <v>15060</v>
      </c>
      <c r="D553" s="35" t="s">
        <v>174</v>
      </c>
      <c r="E553" s="18" t="s">
        <v>199</v>
      </c>
      <c r="F553" s="76"/>
      <c r="G553" s="23"/>
      <c r="H553" s="42"/>
      <c r="I553" s="19" t="s">
        <v>38</v>
      </c>
      <c r="J553" s="18">
        <v>59</v>
      </c>
      <c r="K553" s="18">
        <v>72</v>
      </c>
      <c r="L553" s="18"/>
      <c r="M553" s="23" t="s">
        <v>107</v>
      </c>
      <c r="N553" s="54">
        <v>1.13</v>
      </c>
      <c r="O553" s="111"/>
      <c r="P553" s="104">
        <v>2200</v>
      </c>
      <c r="Q553" s="16" t="s">
        <v>345</v>
      </c>
      <c r="R553" s="57" t="s">
        <v>19</v>
      </c>
      <c r="S553" s="127"/>
    </row>
    <row r="554" spans="1:20" s="58" customFormat="1" ht="15">
      <c r="A554" s="17">
        <v>520</v>
      </c>
      <c r="B554" s="50" t="s">
        <v>274</v>
      </c>
      <c r="C554" s="19">
        <v>15060</v>
      </c>
      <c r="D554" s="35" t="s">
        <v>174</v>
      </c>
      <c r="E554" s="18" t="s">
        <v>199</v>
      </c>
      <c r="F554" s="76"/>
      <c r="G554" s="23"/>
      <c r="H554" s="42"/>
      <c r="I554" s="19" t="s">
        <v>38</v>
      </c>
      <c r="J554" s="18">
        <v>59</v>
      </c>
      <c r="K554" s="18">
        <v>74</v>
      </c>
      <c r="L554" s="18"/>
      <c r="M554" s="23" t="s">
        <v>107</v>
      </c>
      <c r="N554" s="54">
        <v>9.66</v>
      </c>
      <c r="O554" s="111"/>
      <c r="P554" s="104">
        <v>18710</v>
      </c>
      <c r="Q554" s="16" t="s">
        <v>345</v>
      </c>
      <c r="R554" s="57" t="s">
        <v>19</v>
      </c>
      <c r="S554" s="127"/>
      <c r="T554" s="66"/>
    </row>
    <row r="555" spans="1:19" s="58" customFormat="1" ht="15">
      <c r="A555" s="17">
        <v>521</v>
      </c>
      <c r="B555" s="50" t="s">
        <v>274</v>
      </c>
      <c r="C555" s="19">
        <v>15060</v>
      </c>
      <c r="D555" s="35" t="s">
        <v>174</v>
      </c>
      <c r="E555" s="18" t="s">
        <v>199</v>
      </c>
      <c r="F555" s="76"/>
      <c r="G555" s="23"/>
      <c r="H555" s="42"/>
      <c r="I555" s="19" t="s">
        <v>38</v>
      </c>
      <c r="J555" s="18">
        <v>60</v>
      </c>
      <c r="K555" s="18">
        <v>6</v>
      </c>
      <c r="L555" s="18"/>
      <c r="M555" s="23" t="s">
        <v>76</v>
      </c>
      <c r="N555" s="54">
        <v>1.72</v>
      </c>
      <c r="O555" s="111"/>
      <c r="P555" s="104">
        <v>1110</v>
      </c>
      <c r="Q555" s="16" t="s">
        <v>345</v>
      </c>
      <c r="R555" s="57" t="s">
        <v>19</v>
      </c>
      <c r="S555" s="127"/>
    </row>
    <row r="556" spans="1:19" s="58" customFormat="1" ht="15">
      <c r="A556" s="17">
        <v>522</v>
      </c>
      <c r="B556" s="50" t="s">
        <v>274</v>
      </c>
      <c r="C556" s="19">
        <v>15060</v>
      </c>
      <c r="D556" s="35" t="s">
        <v>174</v>
      </c>
      <c r="E556" s="18" t="s">
        <v>199</v>
      </c>
      <c r="F556" s="76"/>
      <c r="G556" s="23"/>
      <c r="H556" s="42"/>
      <c r="I556" s="19" t="s">
        <v>38</v>
      </c>
      <c r="J556" s="18">
        <v>60</v>
      </c>
      <c r="K556" s="18">
        <v>11</v>
      </c>
      <c r="L556" s="18"/>
      <c r="M556" s="23" t="s">
        <v>108</v>
      </c>
      <c r="N556" s="54">
        <v>23.32</v>
      </c>
      <c r="O556" s="111"/>
      <c r="P556" s="104">
        <v>112890</v>
      </c>
      <c r="Q556" s="16" t="s">
        <v>345</v>
      </c>
      <c r="R556" s="57" t="s">
        <v>19</v>
      </c>
      <c r="S556" s="127"/>
    </row>
    <row r="557" spans="1:19" s="58" customFormat="1" ht="15">
      <c r="A557" s="4">
        <v>523</v>
      </c>
      <c r="B557" s="39" t="s">
        <v>274</v>
      </c>
      <c r="C557" s="10">
        <v>15060</v>
      </c>
      <c r="D557" s="33" t="s">
        <v>174</v>
      </c>
      <c r="E557" s="8" t="s">
        <v>199</v>
      </c>
      <c r="F557" s="77"/>
      <c r="G557" s="11"/>
      <c r="H557" s="80"/>
      <c r="I557" s="10" t="s">
        <v>38</v>
      </c>
      <c r="J557" s="8">
        <v>60</v>
      </c>
      <c r="K557" s="8">
        <v>12</v>
      </c>
      <c r="L557" s="8"/>
      <c r="M557" s="11" t="s">
        <v>160</v>
      </c>
      <c r="N557" s="51">
        <v>48.13</v>
      </c>
      <c r="O557" s="109"/>
      <c r="P557" s="110">
        <v>62130</v>
      </c>
      <c r="Q557" s="16" t="s">
        <v>345</v>
      </c>
      <c r="R557" s="12" t="s">
        <v>19</v>
      </c>
      <c r="S557" s="127"/>
    </row>
    <row r="558" spans="1:19" s="58" customFormat="1" ht="15">
      <c r="A558" s="4">
        <v>524</v>
      </c>
      <c r="B558" s="39" t="s">
        <v>274</v>
      </c>
      <c r="C558" s="10">
        <v>15060</v>
      </c>
      <c r="D558" s="33" t="s">
        <v>174</v>
      </c>
      <c r="E558" s="8" t="s">
        <v>199</v>
      </c>
      <c r="F558" s="77"/>
      <c r="G558" s="11"/>
      <c r="H558" s="80"/>
      <c r="I558" s="10" t="s">
        <v>38</v>
      </c>
      <c r="J558" s="8">
        <v>60</v>
      </c>
      <c r="K558" s="8">
        <v>14</v>
      </c>
      <c r="L558" s="8"/>
      <c r="M558" s="11" t="s">
        <v>192</v>
      </c>
      <c r="N558" s="51">
        <v>5.9</v>
      </c>
      <c r="O558" s="109"/>
      <c r="P558" s="110">
        <v>9530</v>
      </c>
      <c r="Q558" s="16" t="s">
        <v>345</v>
      </c>
      <c r="R558" s="12" t="s">
        <v>19</v>
      </c>
      <c r="S558" s="127"/>
    </row>
    <row r="559" spans="1:19" s="58" customFormat="1" ht="15">
      <c r="A559" s="4">
        <v>525</v>
      </c>
      <c r="B559" s="39" t="s">
        <v>274</v>
      </c>
      <c r="C559" s="10">
        <v>15060</v>
      </c>
      <c r="D559" s="33" t="s">
        <v>174</v>
      </c>
      <c r="E559" s="8" t="s">
        <v>199</v>
      </c>
      <c r="F559" s="77"/>
      <c r="G559" s="11"/>
      <c r="H559" s="80"/>
      <c r="I559" s="10" t="s">
        <v>38</v>
      </c>
      <c r="J559" s="8">
        <v>60</v>
      </c>
      <c r="K559" s="8">
        <v>16</v>
      </c>
      <c r="L559" s="8"/>
      <c r="M559" s="11" t="s">
        <v>107</v>
      </c>
      <c r="N559" s="51">
        <v>1.2</v>
      </c>
      <c r="O559" s="109"/>
      <c r="P559" s="110">
        <v>2340</v>
      </c>
      <c r="Q559" s="16" t="s">
        <v>345</v>
      </c>
      <c r="R559" s="12" t="s">
        <v>19</v>
      </c>
      <c r="S559" s="127"/>
    </row>
    <row r="560" spans="1:19" s="58" customFormat="1" ht="15">
      <c r="A560" s="4">
        <v>526</v>
      </c>
      <c r="B560" s="39" t="s">
        <v>274</v>
      </c>
      <c r="C560" s="10">
        <v>15060</v>
      </c>
      <c r="D560" s="33" t="s">
        <v>174</v>
      </c>
      <c r="E560" s="8" t="s">
        <v>199</v>
      </c>
      <c r="F560" s="77"/>
      <c r="G560" s="11"/>
      <c r="H560" s="80"/>
      <c r="I560" s="10" t="s">
        <v>38</v>
      </c>
      <c r="J560" s="8">
        <v>60</v>
      </c>
      <c r="K560" s="8">
        <v>17</v>
      </c>
      <c r="L560" s="8"/>
      <c r="M560" s="11" t="s">
        <v>107</v>
      </c>
      <c r="N560" s="51">
        <v>2.92</v>
      </c>
      <c r="O560" s="109"/>
      <c r="P560" s="110">
        <v>5660</v>
      </c>
      <c r="Q560" s="16" t="s">
        <v>345</v>
      </c>
      <c r="R560" s="12" t="s">
        <v>19</v>
      </c>
      <c r="S560" s="127"/>
    </row>
    <row r="561" spans="1:19" s="58" customFormat="1" ht="15">
      <c r="A561" s="4">
        <v>527</v>
      </c>
      <c r="B561" s="39" t="s">
        <v>274</v>
      </c>
      <c r="C561" s="10">
        <v>15060</v>
      </c>
      <c r="D561" s="33" t="s">
        <v>174</v>
      </c>
      <c r="E561" s="8" t="s">
        <v>199</v>
      </c>
      <c r="F561" s="77"/>
      <c r="G561" s="11"/>
      <c r="H561" s="80"/>
      <c r="I561" s="10" t="s">
        <v>38</v>
      </c>
      <c r="J561" s="8">
        <v>60</v>
      </c>
      <c r="K561" s="8">
        <v>18</v>
      </c>
      <c r="L561" s="8"/>
      <c r="M561" s="11" t="s">
        <v>108</v>
      </c>
      <c r="N561" s="51">
        <v>2.14</v>
      </c>
      <c r="O561" s="109"/>
      <c r="P561" s="110">
        <v>10370</v>
      </c>
      <c r="Q561" s="16" t="s">
        <v>345</v>
      </c>
      <c r="R561" s="12" t="s">
        <v>19</v>
      </c>
      <c r="S561" s="127"/>
    </row>
    <row r="562" spans="1:19" s="58" customFormat="1" ht="15">
      <c r="A562" s="4">
        <v>528</v>
      </c>
      <c r="B562" s="39" t="s">
        <v>274</v>
      </c>
      <c r="C562" s="10">
        <v>15060</v>
      </c>
      <c r="D562" s="33" t="s">
        <v>174</v>
      </c>
      <c r="E562" s="8" t="s">
        <v>199</v>
      </c>
      <c r="F562" s="77"/>
      <c r="G562" s="11"/>
      <c r="H562" s="80"/>
      <c r="I562" s="10" t="s">
        <v>38</v>
      </c>
      <c r="J562" s="8">
        <v>60</v>
      </c>
      <c r="K562" s="8">
        <v>19</v>
      </c>
      <c r="L562" s="8"/>
      <c r="M562" s="11" t="s">
        <v>107</v>
      </c>
      <c r="N562" s="51">
        <v>4.6</v>
      </c>
      <c r="O562" s="109"/>
      <c r="P562" s="110">
        <v>8910</v>
      </c>
      <c r="Q562" s="16" t="s">
        <v>345</v>
      </c>
      <c r="R562" s="12" t="s">
        <v>19</v>
      </c>
      <c r="S562" s="127"/>
    </row>
    <row r="563" spans="1:19" s="58" customFormat="1" ht="15">
      <c r="A563" s="4">
        <v>529</v>
      </c>
      <c r="B563" s="39" t="s">
        <v>274</v>
      </c>
      <c r="C563" s="10">
        <v>15060</v>
      </c>
      <c r="D563" s="33" t="s">
        <v>174</v>
      </c>
      <c r="E563" s="8" t="s">
        <v>199</v>
      </c>
      <c r="F563" s="77"/>
      <c r="G563" s="11"/>
      <c r="H563" s="80"/>
      <c r="I563" s="10" t="s">
        <v>38</v>
      </c>
      <c r="J563" s="8">
        <v>60</v>
      </c>
      <c r="K563" s="8">
        <v>20</v>
      </c>
      <c r="L563" s="8"/>
      <c r="M563" s="11" t="s">
        <v>179</v>
      </c>
      <c r="N563" s="51">
        <v>3.9</v>
      </c>
      <c r="O563" s="109"/>
      <c r="P563" s="110">
        <v>5810</v>
      </c>
      <c r="Q563" s="16" t="s">
        <v>345</v>
      </c>
      <c r="R563" s="12" t="s">
        <v>19</v>
      </c>
      <c r="S563" s="127"/>
    </row>
    <row r="564" spans="1:19" s="58" customFormat="1" ht="15">
      <c r="A564" s="17">
        <v>530</v>
      </c>
      <c r="B564" s="50" t="s">
        <v>274</v>
      </c>
      <c r="C564" s="19">
        <v>15060</v>
      </c>
      <c r="D564" s="35" t="s">
        <v>174</v>
      </c>
      <c r="E564" s="18" t="s">
        <v>199</v>
      </c>
      <c r="F564" s="76"/>
      <c r="G564" s="23"/>
      <c r="H564" s="42"/>
      <c r="I564" s="19" t="s">
        <v>38</v>
      </c>
      <c r="J564" s="18">
        <v>60</v>
      </c>
      <c r="K564" s="18">
        <v>24</v>
      </c>
      <c r="L564" s="18"/>
      <c r="M564" s="23" t="s">
        <v>108</v>
      </c>
      <c r="N564" s="54">
        <v>2.24</v>
      </c>
      <c r="O564" s="111"/>
      <c r="P564" s="104">
        <v>3950</v>
      </c>
      <c r="Q564" s="16" t="s">
        <v>345</v>
      </c>
      <c r="R564" s="57" t="s">
        <v>19</v>
      </c>
      <c r="S564" s="127"/>
    </row>
    <row r="565" spans="1:19" s="58" customFormat="1" ht="15">
      <c r="A565" s="17">
        <v>531</v>
      </c>
      <c r="B565" s="50" t="s">
        <v>274</v>
      </c>
      <c r="C565" s="19">
        <v>15060</v>
      </c>
      <c r="D565" s="35" t="s">
        <v>174</v>
      </c>
      <c r="E565" s="18" t="s">
        <v>199</v>
      </c>
      <c r="F565" s="76"/>
      <c r="G565" s="23"/>
      <c r="H565" s="42"/>
      <c r="I565" s="19" t="s">
        <v>38</v>
      </c>
      <c r="J565" s="18">
        <v>60</v>
      </c>
      <c r="K565" s="18">
        <v>25</v>
      </c>
      <c r="L565" s="18"/>
      <c r="M565" s="23" t="s">
        <v>107</v>
      </c>
      <c r="N565" s="54">
        <v>18.58</v>
      </c>
      <c r="O565" s="111"/>
      <c r="P565" s="104">
        <v>35990</v>
      </c>
      <c r="Q565" s="16" t="s">
        <v>345</v>
      </c>
      <c r="R565" s="57" t="s">
        <v>19</v>
      </c>
      <c r="S565" s="127"/>
    </row>
    <row r="566" spans="1:19" s="58" customFormat="1" ht="15">
      <c r="A566" s="17">
        <v>532</v>
      </c>
      <c r="B566" s="50" t="s">
        <v>274</v>
      </c>
      <c r="C566" s="19">
        <v>15060</v>
      </c>
      <c r="D566" s="35" t="s">
        <v>174</v>
      </c>
      <c r="E566" s="18" t="s">
        <v>199</v>
      </c>
      <c r="F566" s="76"/>
      <c r="G566" s="23"/>
      <c r="H566" s="42"/>
      <c r="I566" s="19" t="s">
        <v>38</v>
      </c>
      <c r="J566" s="18">
        <v>60</v>
      </c>
      <c r="K566" s="18">
        <v>27</v>
      </c>
      <c r="L566" s="18"/>
      <c r="M566" s="23" t="s">
        <v>159</v>
      </c>
      <c r="N566" s="54">
        <v>0.2</v>
      </c>
      <c r="O566" s="111"/>
      <c r="P566" s="104">
        <v>2010</v>
      </c>
      <c r="Q566" s="16" t="s">
        <v>345</v>
      </c>
      <c r="R566" s="57" t="s">
        <v>19</v>
      </c>
      <c r="S566" s="127"/>
    </row>
    <row r="567" spans="1:19" s="58" customFormat="1" ht="15">
      <c r="A567" s="17">
        <v>533</v>
      </c>
      <c r="B567" s="50" t="s">
        <v>274</v>
      </c>
      <c r="C567" s="19">
        <v>15060</v>
      </c>
      <c r="D567" s="35" t="s">
        <v>174</v>
      </c>
      <c r="E567" s="18" t="s">
        <v>199</v>
      </c>
      <c r="F567" s="76"/>
      <c r="G567" s="23"/>
      <c r="H567" s="42"/>
      <c r="I567" s="19" t="s">
        <v>38</v>
      </c>
      <c r="J567" s="18">
        <v>60</v>
      </c>
      <c r="K567" s="18">
        <v>29</v>
      </c>
      <c r="L567" s="18"/>
      <c r="M567" s="23" t="s">
        <v>108</v>
      </c>
      <c r="N567" s="54">
        <v>0.34</v>
      </c>
      <c r="O567" s="111"/>
      <c r="P567" s="104">
        <v>610</v>
      </c>
      <c r="Q567" s="16" t="s">
        <v>345</v>
      </c>
      <c r="R567" s="57" t="s">
        <v>19</v>
      </c>
      <c r="S567" s="127"/>
    </row>
    <row r="568" spans="1:19" s="58" customFormat="1" ht="15">
      <c r="A568" s="17">
        <v>534</v>
      </c>
      <c r="B568" s="50" t="s">
        <v>274</v>
      </c>
      <c r="C568" s="19">
        <v>15060</v>
      </c>
      <c r="D568" s="35" t="s">
        <v>174</v>
      </c>
      <c r="E568" s="18" t="s">
        <v>199</v>
      </c>
      <c r="F568" s="76"/>
      <c r="G568" s="23"/>
      <c r="H568" s="42"/>
      <c r="I568" s="19" t="s">
        <v>38</v>
      </c>
      <c r="J568" s="18">
        <v>60</v>
      </c>
      <c r="K568" s="18">
        <v>30</v>
      </c>
      <c r="L568" s="18"/>
      <c r="M568" s="23" t="s">
        <v>107</v>
      </c>
      <c r="N568" s="54">
        <v>5.76</v>
      </c>
      <c r="O568" s="111"/>
      <c r="P568" s="104">
        <v>22320</v>
      </c>
      <c r="Q568" s="16" t="s">
        <v>345</v>
      </c>
      <c r="R568" s="57" t="s">
        <v>19</v>
      </c>
      <c r="S568" s="127"/>
    </row>
    <row r="569" spans="1:19" s="58" customFormat="1" ht="15">
      <c r="A569" s="4">
        <v>535</v>
      </c>
      <c r="B569" s="39" t="s">
        <v>274</v>
      </c>
      <c r="C569" s="10">
        <v>15060</v>
      </c>
      <c r="D569" s="33" t="s">
        <v>174</v>
      </c>
      <c r="E569" s="8" t="s">
        <v>199</v>
      </c>
      <c r="F569" s="77"/>
      <c r="G569" s="11"/>
      <c r="H569" s="80"/>
      <c r="I569" s="10" t="s">
        <v>38</v>
      </c>
      <c r="J569" s="8">
        <v>60</v>
      </c>
      <c r="K569" s="8">
        <v>31</v>
      </c>
      <c r="L569" s="8"/>
      <c r="M569" s="11" t="s">
        <v>178</v>
      </c>
      <c r="N569" s="51">
        <v>1.3</v>
      </c>
      <c r="O569" s="109"/>
      <c r="P569" s="110">
        <v>2520</v>
      </c>
      <c r="Q569" s="16" t="s">
        <v>345</v>
      </c>
      <c r="R569" s="57" t="s">
        <v>19</v>
      </c>
      <c r="S569" s="127"/>
    </row>
    <row r="570" spans="1:19" s="58" customFormat="1" ht="15">
      <c r="A570" s="17">
        <v>536</v>
      </c>
      <c r="B570" s="50" t="s">
        <v>274</v>
      </c>
      <c r="C570" s="19">
        <v>15060</v>
      </c>
      <c r="D570" s="35" t="s">
        <v>174</v>
      </c>
      <c r="E570" s="18" t="s">
        <v>199</v>
      </c>
      <c r="F570" s="76"/>
      <c r="G570" s="23"/>
      <c r="H570" s="42"/>
      <c r="I570" s="19" t="s">
        <v>38</v>
      </c>
      <c r="J570" s="18">
        <v>60</v>
      </c>
      <c r="K570" s="18">
        <v>32</v>
      </c>
      <c r="L570" s="18"/>
      <c r="M570" s="23" t="s">
        <v>160</v>
      </c>
      <c r="N570" s="54">
        <v>38.77</v>
      </c>
      <c r="O570" s="111"/>
      <c r="P570" s="104">
        <v>50050</v>
      </c>
      <c r="Q570" s="16" t="s">
        <v>345</v>
      </c>
      <c r="R570" s="57" t="s">
        <v>19</v>
      </c>
      <c r="S570" s="127"/>
    </row>
    <row r="571" spans="1:19" s="58" customFormat="1" ht="15">
      <c r="A571" s="17">
        <v>537</v>
      </c>
      <c r="B571" s="50" t="s">
        <v>274</v>
      </c>
      <c r="C571" s="19">
        <v>15060</v>
      </c>
      <c r="D571" s="35" t="s">
        <v>174</v>
      </c>
      <c r="E571" s="18" t="s">
        <v>199</v>
      </c>
      <c r="F571" s="76"/>
      <c r="G571" s="23"/>
      <c r="H571" s="42"/>
      <c r="I571" s="19" t="s">
        <v>38</v>
      </c>
      <c r="J571" s="18">
        <v>60</v>
      </c>
      <c r="K571" s="18">
        <v>33</v>
      </c>
      <c r="L571" s="18"/>
      <c r="M571" s="23" t="s">
        <v>108</v>
      </c>
      <c r="N571" s="54">
        <v>14.67</v>
      </c>
      <c r="O571" s="111"/>
      <c r="P571" s="104">
        <v>71040</v>
      </c>
      <c r="Q571" s="16" t="s">
        <v>345</v>
      </c>
      <c r="R571" s="57" t="s">
        <v>19</v>
      </c>
      <c r="S571" s="127"/>
    </row>
    <row r="572" spans="1:19" s="58" customFormat="1" ht="15">
      <c r="A572" s="17">
        <v>538</v>
      </c>
      <c r="B572" s="50" t="s">
        <v>274</v>
      </c>
      <c r="C572" s="19">
        <v>15060</v>
      </c>
      <c r="D572" s="35" t="s">
        <v>174</v>
      </c>
      <c r="E572" s="18" t="s">
        <v>199</v>
      </c>
      <c r="F572" s="76"/>
      <c r="G572" s="23"/>
      <c r="H572" s="42"/>
      <c r="I572" s="19" t="s">
        <v>38</v>
      </c>
      <c r="J572" s="18">
        <v>60</v>
      </c>
      <c r="K572" s="18">
        <v>34</v>
      </c>
      <c r="L572" s="18"/>
      <c r="M572" s="23" t="s">
        <v>108</v>
      </c>
      <c r="N572" s="54">
        <v>3.53</v>
      </c>
      <c r="O572" s="111"/>
      <c r="P572" s="104">
        <v>17090</v>
      </c>
      <c r="Q572" s="16" t="s">
        <v>345</v>
      </c>
      <c r="R572" s="57" t="s">
        <v>19</v>
      </c>
      <c r="S572" s="127"/>
    </row>
    <row r="573" spans="1:19" s="58" customFormat="1" ht="15">
      <c r="A573" s="17">
        <v>539</v>
      </c>
      <c r="B573" s="50" t="s">
        <v>274</v>
      </c>
      <c r="C573" s="19">
        <v>15060</v>
      </c>
      <c r="D573" s="35" t="s">
        <v>174</v>
      </c>
      <c r="E573" s="18" t="s">
        <v>199</v>
      </c>
      <c r="F573" s="76"/>
      <c r="G573" s="23"/>
      <c r="H573" s="42"/>
      <c r="I573" s="19" t="s">
        <v>38</v>
      </c>
      <c r="J573" s="18">
        <v>60</v>
      </c>
      <c r="K573" s="18">
        <v>35</v>
      </c>
      <c r="L573" s="18"/>
      <c r="M573" s="23" t="s">
        <v>107</v>
      </c>
      <c r="N573" s="54">
        <v>2.27</v>
      </c>
      <c r="O573" s="111"/>
      <c r="P573" s="104">
        <v>4410</v>
      </c>
      <c r="Q573" s="16" t="s">
        <v>345</v>
      </c>
      <c r="R573" s="57" t="s">
        <v>19</v>
      </c>
      <c r="S573" s="127"/>
    </row>
    <row r="574" spans="1:19" s="58" customFormat="1" ht="15">
      <c r="A574" s="17">
        <v>540</v>
      </c>
      <c r="B574" s="50" t="s">
        <v>274</v>
      </c>
      <c r="C574" s="19">
        <v>15060</v>
      </c>
      <c r="D574" s="35" t="s">
        <v>174</v>
      </c>
      <c r="E574" s="18" t="s">
        <v>199</v>
      </c>
      <c r="F574" s="76"/>
      <c r="G574" s="23"/>
      <c r="H574" s="42"/>
      <c r="I574" s="19" t="s">
        <v>38</v>
      </c>
      <c r="J574" s="18">
        <v>60</v>
      </c>
      <c r="K574" s="18">
        <v>36</v>
      </c>
      <c r="L574" s="18"/>
      <c r="M574" s="23" t="s">
        <v>108</v>
      </c>
      <c r="N574" s="54">
        <v>0.53</v>
      </c>
      <c r="O574" s="111"/>
      <c r="P574" s="104">
        <v>2590</v>
      </c>
      <c r="Q574" s="16" t="s">
        <v>345</v>
      </c>
      <c r="R574" s="57" t="s">
        <v>19</v>
      </c>
      <c r="S574" s="127"/>
    </row>
    <row r="575" spans="1:19" s="58" customFormat="1" ht="15">
      <c r="A575" s="17">
        <v>541</v>
      </c>
      <c r="B575" s="50" t="s">
        <v>274</v>
      </c>
      <c r="C575" s="19">
        <v>15060</v>
      </c>
      <c r="D575" s="35" t="s">
        <v>174</v>
      </c>
      <c r="E575" s="18" t="s">
        <v>199</v>
      </c>
      <c r="F575" s="76"/>
      <c r="G575" s="23"/>
      <c r="H575" s="42"/>
      <c r="I575" s="19" t="s">
        <v>38</v>
      </c>
      <c r="J575" s="18">
        <v>61</v>
      </c>
      <c r="K575" s="18">
        <v>3</v>
      </c>
      <c r="L575" s="18"/>
      <c r="M575" s="23" t="s">
        <v>179</v>
      </c>
      <c r="N575" s="54">
        <v>246.45</v>
      </c>
      <c r="O575" s="111"/>
      <c r="P575" s="104">
        <v>477210</v>
      </c>
      <c r="Q575" s="16" t="s">
        <v>345</v>
      </c>
      <c r="R575" s="57" t="s">
        <v>19</v>
      </c>
      <c r="S575" s="127"/>
    </row>
    <row r="576" spans="1:19" s="58" customFormat="1" ht="15">
      <c r="A576" s="4">
        <v>542</v>
      </c>
      <c r="B576" s="39" t="s">
        <v>274</v>
      </c>
      <c r="C576" s="10">
        <v>15060</v>
      </c>
      <c r="D576" s="33" t="s">
        <v>174</v>
      </c>
      <c r="E576" s="8" t="s">
        <v>199</v>
      </c>
      <c r="F576" s="77"/>
      <c r="G576" s="11"/>
      <c r="H576" s="80"/>
      <c r="I576" s="10" t="s">
        <v>38</v>
      </c>
      <c r="J576" s="8">
        <v>61</v>
      </c>
      <c r="K576" s="8">
        <v>4</v>
      </c>
      <c r="L576" s="8"/>
      <c r="M576" s="11" t="s">
        <v>179</v>
      </c>
      <c r="N576" s="51">
        <v>23.31</v>
      </c>
      <c r="O576" s="109"/>
      <c r="P576" s="110">
        <v>34730</v>
      </c>
      <c r="Q576" s="16" t="s">
        <v>345</v>
      </c>
      <c r="R576" s="57" t="s">
        <v>19</v>
      </c>
      <c r="S576" s="127"/>
    </row>
    <row r="577" spans="1:19" s="58" customFormat="1" ht="15">
      <c r="A577" s="4">
        <v>543</v>
      </c>
      <c r="B577" s="39" t="s">
        <v>274</v>
      </c>
      <c r="C577" s="10">
        <v>15060</v>
      </c>
      <c r="D577" s="33" t="s">
        <v>174</v>
      </c>
      <c r="E577" s="8" t="s">
        <v>199</v>
      </c>
      <c r="F577" s="77"/>
      <c r="G577" s="11"/>
      <c r="H577" s="80"/>
      <c r="I577" s="10" t="s">
        <v>38</v>
      </c>
      <c r="J577" s="8">
        <v>61</v>
      </c>
      <c r="K577" s="8">
        <v>5</v>
      </c>
      <c r="L577" s="8"/>
      <c r="M577" s="11" t="s">
        <v>108</v>
      </c>
      <c r="N577" s="51">
        <v>3.33</v>
      </c>
      <c r="O577" s="109"/>
      <c r="P577" s="110">
        <v>16120</v>
      </c>
      <c r="Q577" s="16" t="s">
        <v>345</v>
      </c>
      <c r="R577" s="57" t="s">
        <v>19</v>
      </c>
      <c r="S577" s="127"/>
    </row>
    <row r="578" spans="1:19" s="58" customFormat="1" ht="15">
      <c r="A578" s="4">
        <v>544</v>
      </c>
      <c r="B578" s="39" t="s">
        <v>274</v>
      </c>
      <c r="C578" s="10">
        <v>15060</v>
      </c>
      <c r="D578" s="33" t="s">
        <v>174</v>
      </c>
      <c r="E578" s="8" t="s">
        <v>199</v>
      </c>
      <c r="F578" s="77"/>
      <c r="G578" s="11"/>
      <c r="H578" s="80"/>
      <c r="I578" s="10" t="s">
        <v>38</v>
      </c>
      <c r="J578" s="8">
        <v>61</v>
      </c>
      <c r="K578" s="8">
        <v>6</v>
      </c>
      <c r="L578" s="8"/>
      <c r="M578" s="11" t="s">
        <v>200</v>
      </c>
      <c r="N578" s="54">
        <v>0</v>
      </c>
      <c r="O578" s="111"/>
      <c r="P578" s="104">
        <v>410</v>
      </c>
      <c r="Q578" s="5" t="s">
        <v>201</v>
      </c>
      <c r="R578" s="57" t="s">
        <v>19</v>
      </c>
      <c r="S578" s="127"/>
    </row>
    <row r="579" spans="1:19" s="58" customFormat="1" ht="15">
      <c r="A579" s="4">
        <v>545</v>
      </c>
      <c r="B579" s="39" t="s">
        <v>274</v>
      </c>
      <c r="C579" s="10">
        <v>15060</v>
      </c>
      <c r="D579" s="33" t="s">
        <v>174</v>
      </c>
      <c r="E579" s="8" t="s">
        <v>199</v>
      </c>
      <c r="F579" s="77"/>
      <c r="G579" s="11"/>
      <c r="H579" s="80"/>
      <c r="I579" s="10" t="s">
        <v>38</v>
      </c>
      <c r="J579" s="8">
        <v>61</v>
      </c>
      <c r="K579" s="8">
        <v>7</v>
      </c>
      <c r="L579" s="8"/>
      <c r="M579" s="11" t="s">
        <v>179</v>
      </c>
      <c r="N579" s="51">
        <v>3.1</v>
      </c>
      <c r="O579" s="109"/>
      <c r="P579" s="110">
        <v>4620</v>
      </c>
      <c r="Q579" s="16" t="s">
        <v>345</v>
      </c>
      <c r="R579" s="57" t="s">
        <v>19</v>
      </c>
      <c r="S579" s="127"/>
    </row>
    <row r="580" spans="1:19" s="58" customFormat="1" ht="15">
      <c r="A580" s="17">
        <v>546</v>
      </c>
      <c r="B580" s="50" t="s">
        <v>274</v>
      </c>
      <c r="C580" s="19">
        <v>15060</v>
      </c>
      <c r="D580" s="35" t="s">
        <v>174</v>
      </c>
      <c r="E580" s="18" t="s">
        <v>199</v>
      </c>
      <c r="F580" s="76"/>
      <c r="G580" s="23"/>
      <c r="H580" s="42"/>
      <c r="I580" s="19" t="s">
        <v>38</v>
      </c>
      <c r="J580" s="18">
        <v>61</v>
      </c>
      <c r="K580" s="18">
        <v>8</v>
      </c>
      <c r="L580" s="18"/>
      <c r="M580" s="23" t="s">
        <v>108</v>
      </c>
      <c r="N580" s="54">
        <v>1.64</v>
      </c>
      <c r="O580" s="111"/>
      <c r="P580" s="104">
        <v>7960</v>
      </c>
      <c r="Q580" s="16" t="s">
        <v>345</v>
      </c>
      <c r="R580" s="57" t="s">
        <v>19</v>
      </c>
      <c r="S580" s="127"/>
    </row>
    <row r="581" spans="1:19" s="58" customFormat="1" ht="15">
      <c r="A581" s="4">
        <v>547</v>
      </c>
      <c r="B581" s="39" t="s">
        <v>274</v>
      </c>
      <c r="C581" s="10">
        <v>15060</v>
      </c>
      <c r="D581" s="33" t="s">
        <v>174</v>
      </c>
      <c r="E581" s="8" t="s">
        <v>199</v>
      </c>
      <c r="F581" s="77"/>
      <c r="G581" s="11"/>
      <c r="H581" s="80"/>
      <c r="I581" s="10" t="s">
        <v>38</v>
      </c>
      <c r="J581" s="8">
        <v>61</v>
      </c>
      <c r="K581" s="8">
        <v>14</v>
      </c>
      <c r="L581" s="8"/>
      <c r="M581" s="11" t="s">
        <v>192</v>
      </c>
      <c r="N581" s="51">
        <v>13.85</v>
      </c>
      <c r="O581" s="109"/>
      <c r="P581" s="110">
        <v>67070</v>
      </c>
      <c r="Q581" s="16" t="s">
        <v>345</v>
      </c>
      <c r="R581" s="12" t="s">
        <v>19</v>
      </c>
      <c r="S581" s="127"/>
    </row>
    <row r="582" spans="1:19" s="58" customFormat="1" ht="15">
      <c r="A582" s="4">
        <v>548</v>
      </c>
      <c r="B582" s="39" t="s">
        <v>274</v>
      </c>
      <c r="C582" s="10">
        <v>15060</v>
      </c>
      <c r="D582" s="33" t="s">
        <v>174</v>
      </c>
      <c r="E582" s="8" t="s">
        <v>199</v>
      </c>
      <c r="F582" s="77"/>
      <c r="G582" s="11"/>
      <c r="H582" s="80"/>
      <c r="I582" s="10" t="s">
        <v>38</v>
      </c>
      <c r="J582" s="8">
        <v>62</v>
      </c>
      <c r="K582" s="8">
        <v>15</v>
      </c>
      <c r="L582" s="8"/>
      <c r="M582" s="11" t="s">
        <v>190</v>
      </c>
      <c r="N582" s="51">
        <v>11.37</v>
      </c>
      <c r="O582" s="109"/>
      <c r="P582" s="110">
        <v>6290</v>
      </c>
      <c r="Q582" s="16" t="s">
        <v>345</v>
      </c>
      <c r="R582" s="12" t="s">
        <v>19</v>
      </c>
      <c r="S582" s="127"/>
    </row>
    <row r="583" spans="1:19" s="58" customFormat="1" ht="15">
      <c r="A583" s="4">
        <v>549</v>
      </c>
      <c r="B583" s="39" t="s">
        <v>274</v>
      </c>
      <c r="C583" s="10">
        <v>15060</v>
      </c>
      <c r="D583" s="33" t="s">
        <v>174</v>
      </c>
      <c r="E583" s="8" t="s">
        <v>199</v>
      </c>
      <c r="F583" s="77"/>
      <c r="G583" s="11"/>
      <c r="H583" s="80"/>
      <c r="I583" s="10" t="s">
        <v>38</v>
      </c>
      <c r="J583" s="8">
        <v>62</v>
      </c>
      <c r="K583" s="8">
        <v>18</v>
      </c>
      <c r="L583" s="8"/>
      <c r="M583" s="11" t="s">
        <v>108</v>
      </c>
      <c r="N583" s="51">
        <v>37.72</v>
      </c>
      <c r="O583" s="109"/>
      <c r="P583" s="110">
        <v>182510</v>
      </c>
      <c r="Q583" s="16" t="s">
        <v>345</v>
      </c>
      <c r="R583" s="12" t="s">
        <v>19</v>
      </c>
      <c r="S583" s="127"/>
    </row>
    <row r="584" spans="1:19" s="58" customFormat="1" ht="15">
      <c r="A584" s="4">
        <v>550</v>
      </c>
      <c r="B584" s="39" t="s">
        <v>274</v>
      </c>
      <c r="C584" s="10">
        <v>15060</v>
      </c>
      <c r="D584" s="33" t="s">
        <v>174</v>
      </c>
      <c r="E584" s="8" t="s">
        <v>199</v>
      </c>
      <c r="F584" s="77"/>
      <c r="G584" s="11"/>
      <c r="H584" s="80"/>
      <c r="I584" s="10" t="s">
        <v>38</v>
      </c>
      <c r="J584" s="8">
        <v>62</v>
      </c>
      <c r="K584" s="8">
        <v>20</v>
      </c>
      <c r="L584" s="8"/>
      <c r="M584" s="11" t="s">
        <v>179</v>
      </c>
      <c r="N584" s="51">
        <v>31.02</v>
      </c>
      <c r="O584" s="109"/>
      <c r="P584" s="110">
        <v>60070</v>
      </c>
      <c r="Q584" s="16" t="s">
        <v>345</v>
      </c>
      <c r="R584" s="12" t="s">
        <v>19</v>
      </c>
      <c r="S584" s="127"/>
    </row>
    <row r="585" spans="1:19" s="58" customFormat="1" ht="15">
      <c r="A585" s="4">
        <v>551</v>
      </c>
      <c r="B585" s="39" t="s">
        <v>274</v>
      </c>
      <c r="C585" s="10">
        <v>15060</v>
      </c>
      <c r="D585" s="33" t="s">
        <v>174</v>
      </c>
      <c r="E585" s="8" t="s">
        <v>199</v>
      </c>
      <c r="F585" s="77"/>
      <c r="G585" s="11"/>
      <c r="H585" s="80"/>
      <c r="I585" s="10" t="s">
        <v>38</v>
      </c>
      <c r="J585" s="8">
        <v>62</v>
      </c>
      <c r="K585" s="8">
        <v>27</v>
      </c>
      <c r="L585" s="8"/>
      <c r="M585" s="11" t="s">
        <v>179</v>
      </c>
      <c r="N585" s="51">
        <v>36.96</v>
      </c>
      <c r="O585" s="109"/>
      <c r="P585" s="110">
        <v>55050</v>
      </c>
      <c r="Q585" s="16" t="s">
        <v>345</v>
      </c>
      <c r="R585" s="12" t="s">
        <v>19</v>
      </c>
      <c r="S585" s="127"/>
    </row>
    <row r="586" spans="1:19" s="58" customFormat="1" ht="15">
      <c r="A586" s="4">
        <v>552</v>
      </c>
      <c r="B586" s="39" t="s">
        <v>274</v>
      </c>
      <c r="C586" s="10">
        <v>15060</v>
      </c>
      <c r="D586" s="33" t="s">
        <v>174</v>
      </c>
      <c r="E586" s="8" t="s">
        <v>199</v>
      </c>
      <c r="F586" s="77"/>
      <c r="G586" s="11"/>
      <c r="H586" s="80"/>
      <c r="I586" s="10" t="s">
        <v>38</v>
      </c>
      <c r="J586" s="8">
        <v>62</v>
      </c>
      <c r="K586" s="8">
        <v>28</v>
      </c>
      <c r="L586" s="8"/>
      <c r="M586" s="11" t="s">
        <v>179</v>
      </c>
      <c r="N586" s="51">
        <v>26.64</v>
      </c>
      <c r="O586" s="109"/>
      <c r="P586" s="110">
        <v>39680</v>
      </c>
      <c r="Q586" s="16" t="s">
        <v>345</v>
      </c>
      <c r="R586" s="12" t="s">
        <v>19</v>
      </c>
      <c r="S586" s="127"/>
    </row>
    <row r="587" spans="1:19" s="58" customFormat="1" ht="15">
      <c r="A587" s="17">
        <v>553</v>
      </c>
      <c r="B587" s="50" t="s">
        <v>274</v>
      </c>
      <c r="C587" s="19">
        <v>15060</v>
      </c>
      <c r="D587" s="35" t="s">
        <v>174</v>
      </c>
      <c r="E587" s="18" t="s">
        <v>199</v>
      </c>
      <c r="F587" s="76"/>
      <c r="G587" s="23"/>
      <c r="H587" s="42"/>
      <c r="I587" s="19" t="s">
        <v>38</v>
      </c>
      <c r="J587" s="18">
        <v>66</v>
      </c>
      <c r="K587" s="18">
        <v>2</v>
      </c>
      <c r="L587" s="18"/>
      <c r="M587" s="23" t="s">
        <v>108</v>
      </c>
      <c r="N587" s="54">
        <v>51.94</v>
      </c>
      <c r="O587" s="111"/>
      <c r="P587" s="104">
        <v>91430</v>
      </c>
      <c r="Q587" s="16" t="s">
        <v>345</v>
      </c>
      <c r="R587" s="57" t="s">
        <v>19</v>
      </c>
      <c r="S587" s="127"/>
    </row>
    <row r="588" spans="1:19" s="58" customFormat="1" ht="15">
      <c r="A588" s="4">
        <v>554</v>
      </c>
      <c r="B588" s="39" t="s">
        <v>274</v>
      </c>
      <c r="C588" s="10">
        <v>15060</v>
      </c>
      <c r="D588" s="33" t="s">
        <v>174</v>
      </c>
      <c r="E588" s="8" t="s">
        <v>199</v>
      </c>
      <c r="F588" s="77"/>
      <c r="G588" s="11"/>
      <c r="H588" s="80"/>
      <c r="I588" s="10" t="s">
        <v>38</v>
      </c>
      <c r="J588" s="8">
        <v>66</v>
      </c>
      <c r="K588" s="8">
        <v>4</v>
      </c>
      <c r="L588" s="8"/>
      <c r="M588" s="11" t="s">
        <v>108</v>
      </c>
      <c r="N588" s="51">
        <v>0.06</v>
      </c>
      <c r="O588" s="109"/>
      <c r="P588" s="110">
        <v>300</v>
      </c>
      <c r="Q588" s="16" t="s">
        <v>345</v>
      </c>
      <c r="R588" s="57" t="s">
        <v>19</v>
      </c>
      <c r="S588" s="127"/>
    </row>
    <row r="589" spans="1:19" s="58" customFormat="1" ht="15">
      <c r="A589" s="4">
        <v>555</v>
      </c>
      <c r="B589" s="39" t="s">
        <v>274</v>
      </c>
      <c r="C589" s="10">
        <v>15060</v>
      </c>
      <c r="D589" s="33" t="s">
        <v>174</v>
      </c>
      <c r="E589" s="8" t="s">
        <v>199</v>
      </c>
      <c r="F589" s="77"/>
      <c r="G589" s="11"/>
      <c r="H589" s="80"/>
      <c r="I589" s="10" t="s">
        <v>38</v>
      </c>
      <c r="J589" s="8">
        <v>66</v>
      </c>
      <c r="K589" s="8">
        <v>5</v>
      </c>
      <c r="L589" s="8"/>
      <c r="M589" s="11" t="s">
        <v>108</v>
      </c>
      <c r="N589" s="51">
        <v>0.1</v>
      </c>
      <c r="O589" s="109"/>
      <c r="P589" s="110">
        <v>490</v>
      </c>
      <c r="Q589" s="16" t="s">
        <v>345</v>
      </c>
      <c r="R589" s="57" t="s">
        <v>19</v>
      </c>
      <c r="S589" s="127"/>
    </row>
    <row r="590" spans="1:19" s="58" customFormat="1" ht="15">
      <c r="A590" s="4">
        <v>556</v>
      </c>
      <c r="B590" s="39" t="s">
        <v>274</v>
      </c>
      <c r="C590" s="10">
        <v>15060</v>
      </c>
      <c r="D590" s="33" t="s">
        <v>174</v>
      </c>
      <c r="E590" s="8" t="s">
        <v>199</v>
      </c>
      <c r="F590" s="77"/>
      <c r="G590" s="11"/>
      <c r="H590" s="80"/>
      <c r="I590" s="10" t="s">
        <v>38</v>
      </c>
      <c r="J590" s="8">
        <v>67</v>
      </c>
      <c r="K590" s="8">
        <v>7</v>
      </c>
      <c r="L590" s="8"/>
      <c r="M590" s="11" t="s">
        <v>108</v>
      </c>
      <c r="N590" s="51">
        <v>0.91</v>
      </c>
      <c r="O590" s="109"/>
      <c r="P590" s="110">
        <v>4400</v>
      </c>
      <c r="Q590" s="16" t="s">
        <v>345</v>
      </c>
      <c r="R590" s="57" t="s">
        <v>19</v>
      </c>
      <c r="S590" s="127"/>
    </row>
    <row r="591" spans="1:19" s="58" customFormat="1" ht="15">
      <c r="A591" s="4">
        <v>557</v>
      </c>
      <c r="B591" s="39" t="s">
        <v>274</v>
      </c>
      <c r="C591" s="10">
        <v>15060</v>
      </c>
      <c r="D591" s="33" t="s">
        <v>174</v>
      </c>
      <c r="E591" s="8" t="s">
        <v>199</v>
      </c>
      <c r="F591" s="77"/>
      <c r="G591" s="11"/>
      <c r="H591" s="80"/>
      <c r="I591" s="10" t="s">
        <v>38</v>
      </c>
      <c r="J591" s="8">
        <v>73</v>
      </c>
      <c r="K591" s="8">
        <v>7</v>
      </c>
      <c r="L591" s="8"/>
      <c r="M591" s="11" t="s">
        <v>192</v>
      </c>
      <c r="N591" s="51">
        <v>15.14</v>
      </c>
      <c r="O591" s="109"/>
      <c r="P591" s="110">
        <v>24430</v>
      </c>
      <c r="Q591" s="16" t="s">
        <v>345</v>
      </c>
      <c r="R591" s="57" t="s">
        <v>19</v>
      </c>
      <c r="S591" s="127"/>
    </row>
    <row r="592" spans="1:19" s="58" customFormat="1" ht="15">
      <c r="A592" s="4">
        <v>558</v>
      </c>
      <c r="B592" s="39" t="s">
        <v>274</v>
      </c>
      <c r="C592" s="10">
        <v>15060</v>
      </c>
      <c r="D592" s="33" t="s">
        <v>174</v>
      </c>
      <c r="E592" s="8" t="s">
        <v>199</v>
      </c>
      <c r="F592" s="77"/>
      <c r="G592" s="11"/>
      <c r="H592" s="80"/>
      <c r="I592" s="10" t="s">
        <v>38</v>
      </c>
      <c r="J592" s="8">
        <v>73</v>
      </c>
      <c r="K592" s="8">
        <v>8</v>
      </c>
      <c r="L592" s="8"/>
      <c r="M592" s="11" t="s">
        <v>109</v>
      </c>
      <c r="N592" s="51">
        <v>32.89</v>
      </c>
      <c r="O592" s="109"/>
      <c r="P592" s="110">
        <v>48990</v>
      </c>
      <c r="Q592" s="16" t="s">
        <v>345</v>
      </c>
      <c r="R592" s="57" t="s">
        <v>19</v>
      </c>
      <c r="S592" s="127"/>
    </row>
    <row r="593" spans="1:19" s="58" customFormat="1" ht="15">
      <c r="A593" s="4">
        <v>559</v>
      </c>
      <c r="B593" s="39" t="s">
        <v>274</v>
      </c>
      <c r="C593" s="19">
        <v>15070</v>
      </c>
      <c r="D593" s="33" t="s">
        <v>206</v>
      </c>
      <c r="E593" s="8" t="s">
        <v>207</v>
      </c>
      <c r="F593" s="76" t="s">
        <v>143</v>
      </c>
      <c r="G593" s="23" t="s">
        <v>278</v>
      </c>
      <c r="H593" s="42" t="s">
        <v>271</v>
      </c>
      <c r="I593" s="10" t="s">
        <v>17</v>
      </c>
      <c r="J593" s="8">
        <v>12</v>
      </c>
      <c r="K593" s="8">
        <v>575</v>
      </c>
      <c r="L593" s="8">
        <v>26</v>
      </c>
      <c r="M593" s="11" t="s">
        <v>23</v>
      </c>
      <c r="N593" s="51">
        <v>114.91</v>
      </c>
      <c r="O593" s="109">
        <v>83</v>
      </c>
      <c r="P593" s="110"/>
      <c r="Q593" s="5" t="s">
        <v>311</v>
      </c>
      <c r="R593" s="12" t="s">
        <v>22</v>
      </c>
      <c r="S593" s="127"/>
    </row>
    <row r="594" spans="1:19" s="58" customFormat="1" ht="18" customHeight="1">
      <c r="A594" s="153">
        <v>560</v>
      </c>
      <c r="B594" s="39" t="s">
        <v>274</v>
      </c>
      <c r="C594" s="10">
        <v>15060</v>
      </c>
      <c r="D594" s="33" t="s">
        <v>209</v>
      </c>
      <c r="E594" s="8" t="s">
        <v>234</v>
      </c>
      <c r="F594" s="76" t="s">
        <v>169</v>
      </c>
      <c r="G594" s="23" t="s">
        <v>273</v>
      </c>
      <c r="H594" s="42" t="s">
        <v>271</v>
      </c>
      <c r="I594" s="10" t="s">
        <v>17</v>
      </c>
      <c r="J594" s="8">
        <v>14</v>
      </c>
      <c r="K594" s="8">
        <v>565</v>
      </c>
      <c r="L594" s="8"/>
      <c r="M594" s="11" t="s">
        <v>21</v>
      </c>
      <c r="N594" s="51">
        <v>1470.67</v>
      </c>
      <c r="O594" s="109">
        <v>1549</v>
      </c>
      <c r="P594" s="110">
        <v>1478</v>
      </c>
      <c r="Q594" s="16" t="s">
        <v>332</v>
      </c>
      <c r="R594" s="65" t="s">
        <v>22</v>
      </c>
      <c r="S594" s="368" t="s">
        <v>387</v>
      </c>
    </row>
    <row r="595" spans="1:19" s="58" customFormat="1" ht="57.75" customHeight="1">
      <c r="A595" s="154"/>
      <c r="B595" s="39" t="s">
        <v>274</v>
      </c>
      <c r="C595" s="10">
        <v>15060</v>
      </c>
      <c r="D595" s="33" t="s">
        <v>209</v>
      </c>
      <c r="E595" s="8" t="s">
        <v>234</v>
      </c>
      <c r="F595" s="76" t="s">
        <v>28</v>
      </c>
      <c r="G595" s="23" t="s">
        <v>273</v>
      </c>
      <c r="H595" s="42" t="s">
        <v>271</v>
      </c>
      <c r="I595" s="10" t="s">
        <v>17</v>
      </c>
      <c r="J595" s="8">
        <v>14</v>
      </c>
      <c r="K595" s="8">
        <v>564</v>
      </c>
      <c r="L595" s="8">
        <v>1</v>
      </c>
      <c r="M595" s="11" t="s">
        <v>87</v>
      </c>
      <c r="N595" s="109">
        <v>58.88</v>
      </c>
      <c r="O595" s="109">
        <v>46</v>
      </c>
      <c r="P595" s="110">
        <v>0</v>
      </c>
      <c r="Q595" s="16" t="s">
        <v>370</v>
      </c>
      <c r="R595" s="57" t="s">
        <v>22</v>
      </c>
      <c r="S595" s="369"/>
    </row>
    <row r="596" spans="1:20" s="36" customFormat="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89"/>
      <c r="P596" s="99"/>
      <c r="Q596" s="1"/>
      <c r="R596" s="3"/>
      <c r="S596" s="3"/>
      <c r="T596" s="117"/>
    </row>
    <row r="597" spans="1:19" s="36" customFormat="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89"/>
      <c r="P597" s="99"/>
      <c r="Q597" s="1"/>
      <c r="R597" s="3"/>
      <c r="S597" s="3"/>
    </row>
    <row r="598" spans="1:19" s="36" customFormat="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89"/>
      <c r="P598" s="99"/>
      <c r="Q598" s="1"/>
      <c r="R598" s="3"/>
      <c r="S598" s="3"/>
    </row>
    <row r="599" spans="1:19" s="36" customFormat="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89"/>
      <c r="P599" s="99"/>
      <c r="Q599" s="1"/>
      <c r="R599" s="3"/>
      <c r="S599" s="3"/>
    </row>
    <row r="600" spans="1:19" s="36" customFormat="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89"/>
      <c r="P600" s="99"/>
      <c r="Q600" s="1"/>
      <c r="R600" s="3"/>
      <c r="S600" s="3"/>
    </row>
    <row r="601" spans="1:19" s="36" customFormat="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89"/>
      <c r="P601" s="99"/>
      <c r="Q601" s="1"/>
      <c r="R601" s="3"/>
      <c r="S601" s="3"/>
    </row>
    <row r="602" spans="1:19" s="36" customFormat="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89"/>
      <c r="P602" s="99"/>
      <c r="Q602" s="1"/>
      <c r="R602" s="3"/>
      <c r="S602" s="3"/>
    </row>
    <row r="603" spans="1:19" s="36" customFormat="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89"/>
      <c r="P603" s="99"/>
      <c r="Q603" s="1"/>
      <c r="R603" s="3"/>
      <c r="S603" s="3"/>
    </row>
    <row r="604" spans="1:19" s="36" customFormat="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89"/>
      <c r="P604" s="99"/>
      <c r="Q604" s="1"/>
      <c r="R604" s="3"/>
      <c r="S604" s="3"/>
    </row>
    <row r="605" spans="1:19" s="36" customFormat="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89"/>
      <c r="P605" s="99"/>
      <c r="Q605" s="1"/>
      <c r="R605" s="3"/>
      <c r="S605" s="3"/>
    </row>
    <row r="606" spans="1:19" s="36" customFormat="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89"/>
      <c r="P606" s="99"/>
      <c r="Q606" s="1"/>
      <c r="R606" s="3"/>
      <c r="S606" s="3"/>
    </row>
    <row r="607" spans="1:19" s="36" customFormat="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89"/>
      <c r="P607" s="99"/>
      <c r="Q607" s="1"/>
      <c r="R607" s="3"/>
      <c r="S607" s="3"/>
    </row>
    <row r="608" spans="1:19" s="36" customFormat="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89"/>
      <c r="P608" s="99"/>
      <c r="Q608" s="1"/>
      <c r="R608" s="3"/>
      <c r="S608" s="3"/>
    </row>
    <row r="609" spans="1:19" s="36" customFormat="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89"/>
      <c r="P609" s="99"/>
      <c r="Q609" s="1"/>
      <c r="R609" s="3"/>
      <c r="S609" s="3"/>
    </row>
    <row r="610" spans="1:19" s="36" customFormat="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89"/>
      <c r="P610" s="99"/>
      <c r="Q610" s="1"/>
      <c r="R610" s="3"/>
      <c r="S610" s="3"/>
    </row>
    <row r="611" spans="1:19" s="36" customFormat="1" ht="15">
      <c r="A611" s="1"/>
      <c r="B611" s="1"/>
      <c r="C611" s="1"/>
      <c r="D611" s="1"/>
      <c r="E611" s="62"/>
      <c r="F611" s="1"/>
      <c r="G611" s="1"/>
      <c r="H611" s="1"/>
      <c r="I611" s="1"/>
      <c r="J611" s="1"/>
      <c r="K611" s="1"/>
      <c r="L611" s="1"/>
      <c r="M611" s="1"/>
      <c r="N611" s="1"/>
      <c r="O611" s="89"/>
      <c r="P611" s="99"/>
      <c r="Q611" s="1"/>
      <c r="R611" s="3"/>
      <c r="S611" s="3"/>
    </row>
    <row r="612" spans="1:19" s="36" customFormat="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89"/>
      <c r="P612" s="99"/>
      <c r="Q612" s="1"/>
      <c r="R612" s="3"/>
      <c r="S612" s="3"/>
    </row>
    <row r="613" spans="1:19" s="36" customFormat="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89"/>
      <c r="P613" s="99"/>
      <c r="Q613" s="1"/>
      <c r="R613" s="3"/>
      <c r="S613" s="3"/>
    </row>
    <row r="614" spans="1:19" s="36" customFormat="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89"/>
      <c r="P614" s="99"/>
      <c r="Q614" s="1"/>
      <c r="R614" s="3"/>
      <c r="S614" s="3"/>
    </row>
    <row r="615" spans="1:19" s="36" customFormat="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89"/>
      <c r="P615" s="99"/>
      <c r="Q615" s="1"/>
      <c r="R615" s="3"/>
      <c r="S615" s="3"/>
    </row>
    <row r="616" spans="1:19" s="36" customFormat="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89"/>
      <c r="P616" s="99"/>
      <c r="Q616" s="1"/>
      <c r="R616" s="3"/>
      <c r="S616" s="3"/>
    </row>
    <row r="617" spans="1:19" s="36" customFormat="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89"/>
      <c r="P617" s="99"/>
      <c r="Q617" s="1"/>
      <c r="R617" s="3"/>
      <c r="S617" s="3"/>
    </row>
    <row r="618" spans="1:19" s="36" customFormat="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89"/>
      <c r="P618" s="99"/>
      <c r="Q618" s="1"/>
      <c r="R618" s="3"/>
      <c r="S618" s="3"/>
    </row>
    <row r="619" spans="1:19" s="36" customFormat="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89"/>
      <c r="P619" s="99"/>
      <c r="Q619" s="1"/>
      <c r="R619" s="3"/>
      <c r="S619" s="3"/>
    </row>
    <row r="620" spans="1:19" s="36" customFormat="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89"/>
      <c r="P620" s="99"/>
      <c r="Q620" s="1"/>
      <c r="R620" s="3"/>
      <c r="S620" s="3"/>
    </row>
    <row r="621" spans="1:19" s="36" customFormat="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89"/>
      <c r="P621" s="99"/>
      <c r="Q621" s="1"/>
      <c r="R621" s="3"/>
      <c r="S621" s="3"/>
    </row>
    <row r="622" spans="1:19" s="36" customFormat="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89"/>
      <c r="P622" s="99"/>
      <c r="Q622" s="1"/>
      <c r="R622" s="3"/>
      <c r="S622" s="3"/>
    </row>
    <row r="623" spans="1:19" s="36" customFormat="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89"/>
      <c r="P623" s="99"/>
      <c r="Q623" s="1"/>
      <c r="R623" s="3"/>
      <c r="S623" s="3"/>
    </row>
    <row r="624" spans="1:19" s="36" customFormat="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89"/>
      <c r="P624" s="99"/>
      <c r="Q624" s="1"/>
      <c r="R624" s="3"/>
      <c r="S624" s="3"/>
    </row>
    <row r="625" spans="1:19" s="36" customFormat="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89"/>
      <c r="P625" s="99"/>
      <c r="Q625" s="1"/>
      <c r="R625" s="3"/>
      <c r="S625" s="3"/>
    </row>
    <row r="626" spans="1:19" s="36" customFormat="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89"/>
      <c r="P626" s="99"/>
      <c r="Q626" s="1"/>
      <c r="R626" s="3"/>
      <c r="S626" s="3"/>
    </row>
    <row r="627" spans="1:19" s="36" customFormat="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89"/>
      <c r="P627" s="99"/>
      <c r="Q627" s="1"/>
      <c r="R627" s="3"/>
      <c r="S627" s="3"/>
    </row>
    <row r="628" spans="1:19" s="36" customFormat="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89"/>
      <c r="P628" s="99"/>
      <c r="Q628" s="1"/>
      <c r="R628" s="3"/>
      <c r="S628" s="3"/>
    </row>
    <row r="629" spans="1:19" s="36" customFormat="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89"/>
      <c r="P629" s="99"/>
      <c r="Q629" s="1"/>
      <c r="R629" s="3"/>
      <c r="S629" s="3"/>
    </row>
    <row r="630" spans="1:19" s="36" customFormat="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89"/>
      <c r="P630" s="99"/>
      <c r="Q630" s="1"/>
      <c r="R630" s="3"/>
      <c r="S630" s="3"/>
    </row>
    <row r="631" spans="1:19" s="36" customFormat="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89"/>
      <c r="P631" s="99"/>
      <c r="Q631" s="1"/>
      <c r="R631" s="3"/>
      <c r="S631" s="3"/>
    </row>
    <row r="632" spans="1:19" s="36" customFormat="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89"/>
      <c r="P632" s="99"/>
      <c r="Q632" s="1"/>
      <c r="R632" s="3"/>
      <c r="S632" s="3"/>
    </row>
    <row r="633" spans="1:19" s="36" customFormat="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89"/>
      <c r="P633" s="99"/>
      <c r="Q633" s="1"/>
      <c r="R633" s="3"/>
      <c r="S633" s="3"/>
    </row>
    <row r="634" spans="1:19" s="36" customFormat="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89"/>
      <c r="P634" s="99"/>
      <c r="Q634" s="1"/>
      <c r="R634" s="3"/>
      <c r="S634" s="3"/>
    </row>
    <row r="635" spans="1:19" s="36" customFormat="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89"/>
      <c r="P635" s="99"/>
      <c r="Q635" s="1"/>
      <c r="R635" s="3"/>
      <c r="S635" s="3"/>
    </row>
    <row r="636" spans="1:19" s="36" customFormat="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89"/>
      <c r="P636" s="99"/>
      <c r="Q636" s="1"/>
      <c r="R636" s="3"/>
      <c r="S636" s="3"/>
    </row>
    <row r="637" spans="1:19" s="36" customFormat="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89"/>
      <c r="P637" s="99"/>
      <c r="Q637" s="1"/>
      <c r="R637" s="3"/>
      <c r="S637" s="3"/>
    </row>
    <row r="638" spans="1:19" s="36" customFormat="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89"/>
      <c r="P638" s="99"/>
      <c r="Q638" s="1"/>
      <c r="R638" s="3"/>
      <c r="S638" s="3"/>
    </row>
    <row r="639" spans="1:19" s="36" customFormat="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89"/>
      <c r="P639" s="99"/>
      <c r="Q639" s="1"/>
      <c r="R639" s="3"/>
      <c r="S639" s="3"/>
    </row>
    <row r="640" spans="1:19" s="36" customFormat="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89"/>
      <c r="P640" s="99"/>
      <c r="Q640" s="1"/>
      <c r="R640" s="3"/>
      <c r="S640" s="3"/>
    </row>
    <row r="641" spans="1:19" s="36" customFormat="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89"/>
      <c r="P641" s="99"/>
      <c r="Q641" s="1"/>
      <c r="R641" s="3"/>
      <c r="S641" s="3"/>
    </row>
    <row r="642" spans="1:19" s="36" customFormat="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89"/>
      <c r="P642" s="99"/>
      <c r="Q642" s="1"/>
      <c r="R642" s="3"/>
      <c r="S642" s="3"/>
    </row>
    <row r="643" spans="1:19" s="36" customFormat="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89"/>
      <c r="P643" s="99"/>
      <c r="Q643" s="1"/>
      <c r="R643" s="3"/>
      <c r="S643" s="3"/>
    </row>
    <row r="644" spans="1:19" s="36" customFormat="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89"/>
      <c r="P644" s="99"/>
      <c r="Q644" s="1"/>
      <c r="R644" s="3"/>
      <c r="S644" s="3"/>
    </row>
    <row r="645" spans="1:19" s="36" customFormat="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89"/>
      <c r="P645" s="99"/>
      <c r="Q645" s="1"/>
      <c r="R645" s="3"/>
      <c r="S645" s="3"/>
    </row>
    <row r="646" spans="1:19" s="36" customFormat="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89"/>
      <c r="P646" s="99"/>
      <c r="Q646" s="1"/>
      <c r="R646" s="3"/>
      <c r="S646" s="3"/>
    </row>
    <row r="647" spans="1:19" s="36" customFormat="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89"/>
      <c r="P647" s="99"/>
      <c r="Q647" s="1"/>
      <c r="R647" s="3"/>
      <c r="S647" s="3"/>
    </row>
    <row r="648" spans="1:19" s="36" customFormat="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89"/>
      <c r="P648" s="99"/>
      <c r="Q648" s="1"/>
      <c r="R648" s="3"/>
      <c r="S648" s="3"/>
    </row>
    <row r="649" spans="1:19" s="36" customFormat="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89"/>
      <c r="P649" s="99"/>
      <c r="Q649" s="1"/>
      <c r="R649" s="3"/>
      <c r="S649" s="3"/>
    </row>
    <row r="650" spans="1:19" s="36" customFormat="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89"/>
      <c r="P650" s="99"/>
      <c r="Q650" s="1"/>
      <c r="R650" s="3"/>
      <c r="S650" s="3"/>
    </row>
    <row r="651" spans="1:19" s="36" customFormat="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89"/>
      <c r="P651" s="99"/>
      <c r="Q651" s="1"/>
      <c r="R651" s="3"/>
      <c r="S651" s="3"/>
    </row>
    <row r="652" spans="1:19" s="36" customFormat="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89"/>
      <c r="P652" s="99"/>
      <c r="Q652" s="1"/>
      <c r="R652" s="3"/>
      <c r="S652" s="3"/>
    </row>
    <row r="653" spans="1:19" s="36" customFormat="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89"/>
      <c r="P653" s="99"/>
      <c r="Q653" s="1"/>
      <c r="R653" s="3"/>
      <c r="S653" s="3"/>
    </row>
    <row r="654" spans="1:19" s="36" customFormat="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89"/>
      <c r="P654" s="99"/>
      <c r="Q654" s="1"/>
      <c r="R654" s="3"/>
      <c r="S654" s="3"/>
    </row>
    <row r="655" spans="1:19" s="36" customFormat="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89"/>
      <c r="P655" s="99"/>
      <c r="Q655" s="1"/>
      <c r="R655" s="3"/>
      <c r="S655" s="3"/>
    </row>
    <row r="656" spans="1:19" s="36" customFormat="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89"/>
      <c r="P656" s="99"/>
      <c r="Q656" s="1"/>
      <c r="R656" s="3"/>
      <c r="S656" s="3"/>
    </row>
    <row r="657" spans="1:19" s="36" customFormat="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89"/>
      <c r="P657" s="99"/>
      <c r="Q657" s="1"/>
      <c r="R657" s="3"/>
      <c r="S657" s="3"/>
    </row>
    <row r="658" spans="1:19" s="36" customFormat="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89"/>
      <c r="P658" s="99"/>
      <c r="Q658" s="1"/>
      <c r="R658" s="3"/>
      <c r="S658" s="3"/>
    </row>
    <row r="659" spans="1:19" s="36" customFormat="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89"/>
      <c r="P659" s="99"/>
      <c r="Q659" s="1"/>
      <c r="R659" s="3"/>
      <c r="S659" s="3"/>
    </row>
    <row r="660" spans="1:19" s="36" customFormat="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89"/>
      <c r="P660" s="99"/>
      <c r="Q660" s="1"/>
      <c r="R660" s="3"/>
      <c r="S660" s="3"/>
    </row>
    <row r="661" spans="1:19" s="36" customFormat="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89"/>
      <c r="P661" s="99"/>
      <c r="Q661" s="1"/>
      <c r="R661" s="3"/>
      <c r="S661" s="3"/>
    </row>
    <row r="662" spans="1:19" s="36" customFormat="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89"/>
      <c r="P662" s="99"/>
      <c r="Q662" s="1"/>
      <c r="R662" s="3"/>
      <c r="S662" s="3"/>
    </row>
    <row r="663" spans="1:19" s="36" customFormat="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89"/>
      <c r="P663" s="99"/>
      <c r="Q663" s="1"/>
      <c r="R663" s="3"/>
      <c r="S663" s="3"/>
    </row>
    <row r="664" spans="1:19" s="36" customFormat="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89"/>
      <c r="P664" s="99"/>
      <c r="Q664" s="1"/>
      <c r="R664" s="3"/>
      <c r="S664" s="3"/>
    </row>
    <row r="665" spans="1:19" s="36" customFormat="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89"/>
      <c r="P665" s="99"/>
      <c r="Q665" s="1"/>
      <c r="R665" s="3"/>
      <c r="S665" s="3"/>
    </row>
    <row r="666" spans="1:19" s="36" customFormat="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89"/>
      <c r="P666" s="99"/>
      <c r="Q666" s="1"/>
      <c r="R666" s="3"/>
      <c r="S666" s="3"/>
    </row>
    <row r="667" spans="1:19" s="36" customFormat="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89"/>
      <c r="P667" s="99"/>
      <c r="Q667" s="1"/>
      <c r="R667" s="3"/>
      <c r="S667" s="3"/>
    </row>
    <row r="668" spans="1:19" s="36" customFormat="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89"/>
      <c r="P668" s="99"/>
      <c r="Q668" s="1"/>
      <c r="R668" s="3"/>
      <c r="S668" s="3"/>
    </row>
    <row r="669" spans="1:19" s="36" customFormat="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89"/>
      <c r="P669" s="99"/>
      <c r="Q669" s="1"/>
      <c r="R669" s="3"/>
      <c r="S669" s="3"/>
    </row>
    <row r="670" spans="1:19" s="36" customFormat="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89"/>
      <c r="P670" s="99"/>
      <c r="Q670" s="1"/>
      <c r="R670" s="3"/>
      <c r="S670" s="3"/>
    </row>
    <row r="671" spans="1:19" s="36" customFormat="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89"/>
      <c r="P671" s="99"/>
      <c r="Q671" s="1"/>
      <c r="R671" s="3"/>
      <c r="S671" s="3"/>
    </row>
    <row r="672" spans="1:19" s="36" customFormat="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89"/>
      <c r="P672" s="99"/>
      <c r="Q672" s="1"/>
      <c r="R672" s="3"/>
      <c r="S672" s="3"/>
    </row>
    <row r="673" spans="1:19" s="36" customFormat="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89"/>
      <c r="P673" s="99"/>
      <c r="Q673" s="1"/>
      <c r="R673" s="3"/>
      <c r="S673" s="3"/>
    </row>
    <row r="674" spans="1:19" s="36" customFormat="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89"/>
      <c r="P674" s="99"/>
      <c r="Q674" s="1"/>
      <c r="R674" s="3"/>
      <c r="S674" s="3"/>
    </row>
    <row r="675" spans="1:19" s="36" customFormat="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89"/>
      <c r="P675" s="99"/>
      <c r="Q675" s="1"/>
      <c r="R675" s="3"/>
      <c r="S675" s="3"/>
    </row>
    <row r="676" spans="1:19" s="36" customFormat="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89"/>
      <c r="P676" s="99"/>
      <c r="Q676" s="1"/>
      <c r="R676" s="3"/>
      <c r="S676" s="3"/>
    </row>
    <row r="677" spans="1:19" s="36" customFormat="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89"/>
      <c r="P677" s="99"/>
      <c r="Q677" s="1"/>
      <c r="R677" s="3"/>
      <c r="S677" s="3"/>
    </row>
    <row r="678" spans="1:19" s="36" customFormat="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89"/>
      <c r="P678" s="99"/>
      <c r="Q678" s="1"/>
      <c r="R678" s="3"/>
      <c r="S678" s="3"/>
    </row>
    <row r="679" spans="1:19" s="36" customFormat="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89"/>
      <c r="P679" s="99"/>
      <c r="Q679" s="1"/>
      <c r="R679" s="3"/>
      <c r="S679" s="3"/>
    </row>
    <row r="680" spans="1:19" s="36" customFormat="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89"/>
      <c r="P680" s="99"/>
      <c r="Q680" s="1"/>
      <c r="R680" s="3"/>
      <c r="S680" s="3"/>
    </row>
    <row r="681" spans="1:19" s="36" customFormat="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89"/>
      <c r="P681" s="99"/>
      <c r="Q681" s="1"/>
      <c r="R681" s="3"/>
      <c r="S681" s="3"/>
    </row>
    <row r="682" spans="1:19" s="36" customFormat="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89"/>
      <c r="P682" s="99"/>
      <c r="Q682" s="1"/>
      <c r="R682" s="3"/>
      <c r="S682" s="3"/>
    </row>
    <row r="683" spans="1:19" s="36" customFormat="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89"/>
      <c r="P683" s="99"/>
      <c r="Q683" s="1"/>
      <c r="R683" s="3"/>
      <c r="S683" s="3"/>
    </row>
    <row r="684" spans="1:19" s="36" customFormat="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89"/>
      <c r="P684" s="99"/>
      <c r="Q684" s="1"/>
      <c r="R684" s="3"/>
      <c r="S684" s="3"/>
    </row>
    <row r="685" spans="1:19" s="36" customFormat="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89"/>
      <c r="P685" s="99"/>
      <c r="Q685" s="1"/>
      <c r="R685" s="3"/>
      <c r="S685" s="3"/>
    </row>
    <row r="686" spans="1:19" s="36" customFormat="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89"/>
      <c r="P686" s="99"/>
      <c r="Q686" s="1"/>
      <c r="R686" s="3"/>
      <c r="S686" s="3"/>
    </row>
    <row r="687" spans="1:19" s="36" customFormat="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89"/>
      <c r="P687" s="99"/>
      <c r="Q687" s="1"/>
      <c r="R687" s="3"/>
      <c r="S687" s="3"/>
    </row>
    <row r="688" spans="1:19" s="36" customFormat="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89"/>
      <c r="P688" s="99"/>
      <c r="Q688" s="1"/>
      <c r="R688" s="3"/>
      <c r="S688" s="3"/>
    </row>
    <row r="689" spans="1:19" s="36" customFormat="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89"/>
      <c r="P689" s="99"/>
      <c r="Q689" s="1"/>
      <c r="R689" s="3"/>
      <c r="S689" s="3"/>
    </row>
    <row r="690" spans="1:19" s="36" customFormat="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89"/>
      <c r="P690" s="99"/>
      <c r="Q690" s="1"/>
      <c r="R690" s="3"/>
      <c r="S690" s="3"/>
    </row>
    <row r="691" spans="1:19" s="36" customFormat="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89"/>
      <c r="P691" s="99"/>
      <c r="Q691" s="1"/>
      <c r="R691" s="3"/>
      <c r="S691" s="3"/>
    </row>
    <row r="692" spans="1:19" s="36" customFormat="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89"/>
      <c r="P692" s="99"/>
      <c r="Q692" s="1"/>
      <c r="R692" s="3"/>
      <c r="S692" s="3"/>
    </row>
    <row r="693" spans="1:19" s="36" customFormat="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89"/>
      <c r="P693" s="99"/>
      <c r="Q693" s="1"/>
      <c r="R693" s="3"/>
      <c r="S693" s="3"/>
    </row>
    <row r="694" spans="1:19" s="36" customFormat="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89"/>
      <c r="P694" s="99"/>
      <c r="Q694" s="1"/>
      <c r="R694" s="3"/>
      <c r="S694" s="3"/>
    </row>
    <row r="695" spans="1:19" s="36" customFormat="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89"/>
      <c r="P695" s="99"/>
      <c r="Q695" s="1"/>
      <c r="R695" s="3"/>
      <c r="S695" s="3"/>
    </row>
    <row r="696" spans="1:19" s="36" customFormat="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89"/>
      <c r="P696" s="99"/>
      <c r="Q696" s="1"/>
      <c r="R696" s="3"/>
      <c r="S696" s="3"/>
    </row>
    <row r="697" spans="1:19" s="36" customFormat="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89"/>
      <c r="P697" s="99"/>
      <c r="Q697" s="1"/>
      <c r="R697" s="3"/>
      <c r="S697" s="3"/>
    </row>
    <row r="698" spans="1:19" s="36" customFormat="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89"/>
      <c r="P698" s="99"/>
      <c r="Q698" s="1"/>
      <c r="R698" s="3"/>
      <c r="S698" s="3"/>
    </row>
    <row r="699" spans="1:19" s="36" customFormat="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89"/>
      <c r="P699" s="99"/>
      <c r="Q699" s="1"/>
      <c r="R699" s="3"/>
      <c r="S699" s="3"/>
    </row>
    <row r="700" spans="1:19" s="36" customFormat="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89"/>
      <c r="P700" s="99"/>
      <c r="Q700" s="1"/>
      <c r="R700" s="3"/>
      <c r="S700" s="3"/>
    </row>
    <row r="701" spans="1:19" s="36" customFormat="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89"/>
      <c r="P701" s="99"/>
      <c r="Q701" s="1"/>
      <c r="R701" s="3"/>
      <c r="S701" s="3"/>
    </row>
    <row r="702" spans="1:19" s="36" customFormat="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89"/>
      <c r="P702" s="99"/>
      <c r="Q702" s="1"/>
      <c r="R702" s="3"/>
      <c r="S702" s="3"/>
    </row>
    <row r="703" spans="1:19" s="36" customFormat="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89"/>
      <c r="P703" s="99"/>
      <c r="Q703" s="1"/>
      <c r="R703" s="3"/>
      <c r="S703" s="3"/>
    </row>
    <row r="704" spans="1:19" s="36" customFormat="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89"/>
      <c r="P704" s="99"/>
      <c r="Q704" s="1"/>
      <c r="R704" s="3"/>
      <c r="S704" s="3"/>
    </row>
    <row r="705" spans="1:19" s="36" customFormat="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89"/>
      <c r="P705" s="99"/>
      <c r="Q705" s="1"/>
      <c r="R705" s="3"/>
      <c r="S705" s="3"/>
    </row>
    <row r="706" spans="1:19" s="36" customFormat="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89"/>
      <c r="P706" s="99"/>
      <c r="Q706" s="1"/>
      <c r="R706" s="3"/>
      <c r="S706" s="3"/>
    </row>
    <row r="707" spans="1:19" s="36" customFormat="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89"/>
      <c r="P707" s="99"/>
      <c r="Q707" s="1"/>
      <c r="R707" s="3"/>
      <c r="S707" s="3"/>
    </row>
    <row r="708" spans="1:19" s="36" customFormat="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89"/>
      <c r="P708" s="99"/>
      <c r="Q708" s="1"/>
      <c r="R708" s="3"/>
      <c r="S708" s="3"/>
    </row>
    <row r="709" spans="1:19" s="36" customFormat="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89"/>
      <c r="P709" s="99"/>
      <c r="Q709" s="1"/>
      <c r="R709" s="3"/>
      <c r="S709" s="3"/>
    </row>
    <row r="710" spans="1:19" s="36" customFormat="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89"/>
      <c r="P710" s="99"/>
      <c r="Q710" s="1"/>
      <c r="R710" s="3"/>
      <c r="S710" s="3"/>
    </row>
    <row r="711" spans="1:19" s="36" customFormat="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89"/>
      <c r="P711" s="99"/>
      <c r="Q711" s="1"/>
      <c r="R711" s="3"/>
      <c r="S711" s="3"/>
    </row>
    <row r="712" spans="1:19" s="36" customFormat="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89"/>
      <c r="P712" s="99"/>
      <c r="Q712" s="1"/>
      <c r="R712" s="3"/>
      <c r="S712" s="3"/>
    </row>
    <row r="713" spans="1:19" s="36" customFormat="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89"/>
      <c r="P713" s="99"/>
      <c r="Q713" s="1"/>
      <c r="R713" s="3"/>
      <c r="S713" s="3"/>
    </row>
    <row r="714" spans="1:19" s="36" customFormat="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89"/>
      <c r="P714" s="99"/>
      <c r="Q714" s="1"/>
      <c r="R714" s="3"/>
      <c r="S714" s="3"/>
    </row>
    <row r="715" spans="1:19" s="36" customFormat="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89"/>
      <c r="P715" s="99"/>
      <c r="Q715" s="1"/>
      <c r="R715" s="3"/>
      <c r="S715" s="3"/>
    </row>
    <row r="716" spans="1:19" s="36" customFormat="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89"/>
      <c r="P716" s="99"/>
      <c r="Q716" s="1"/>
      <c r="R716" s="3"/>
      <c r="S716" s="3"/>
    </row>
    <row r="717" spans="1:19" s="36" customFormat="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89"/>
      <c r="P717" s="99"/>
      <c r="Q717" s="1"/>
      <c r="R717" s="3"/>
      <c r="S717" s="3"/>
    </row>
    <row r="718" spans="1:19" s="36" customFormat="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89"/>
      <c r="P718" s="99"/>
      <c r="Q718" s="1"/>
      <c r="R718" s="3"/>
      <c r="S718" s="3"/>
    </row>
    <row r="719" spans="1:19" s="36" customFormat="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89"/>
      <c r="P719" s="99"/>
      <c r="Q719" s="1"/>
      <c r="R719" s="3"/>
      <c r="S719" s="3"/>
    </row>
    <row r="720" spans="1:19" s="36" customFormat="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89"/>
      <c r="P720" s="99"/>
      <c r="Q720" s="1"/>
      <c r="R720" s="3"/>
      <c r="S720" s="3"/>
    </row>
    <row r="721" spans="1:19" s="36" customFormat="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89"/>
      <c r="P721" s="99"/>
      <c r="Q721" s="1"/>
      <c r="R721" s="3"/>
      <c r="S721" s="3"/>
    </row>
    <row r="722" spans="1:19" s="36" customFormat="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89"/>
      <c r="P722" s="99"/>
      <c r="Q722" s="1"/>
      <c r="R722" s="3"/>
      <c r="S722" s="3"/>
    </row>
    <row r="723" spans="1:19" s="36" customFormat="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89"/>
      <c r="P723" s="99"/>
      <c r="Q723" s="1"/>
      <c r="R723" s="3"/>
      <c r="S723" s="3"/>
    </row>
    <row r="724" spans="1:19" s="36" customFormat="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89"/>
      <c r="P724" s="99"/>
      <c r="Q724" s="1"/>
      <c r="R724" s="3"/>
      <c r="S724" s="3"/>
    </row>
    <row r="725" spans="1:19" s="36" customFormat="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89"/>
      <c r="P725" s="99"/>
      <c r="Q725" s="1"/>
      <c r="R725" s="3"/>
      <c r="S725" s="3"/>
    </row>
    <row r="726" spans="1:19" s="36" customFormat="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89"/>
      <c r="P726" s="99"/>
      <c r="Q726" s="1"/>
      <c r="R726" s="3"/>
      <c r="S726" s="3"/>
    </row>
    <row r="727" spans="1:19" s="36" customFormat="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89"/>
      <c r="P727" s="99"/>
      <c r="Q727" s="1"/>
      <c r="R727" s="3"/>
      <c r="S727" s="3"/>
    </row>
    <row r="728" spans="1:19" s="36" customFormat="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89"/>
      <c r="P728" s="99"/>
      <c r="Q728" s="1"/>
      <c r="R728" s="3"/>
      <c r="S728" s="3"/>
    </row>
    <row r="729" spans="1:19" s="36" customFormat="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89"/>
      <c r="P729" s="99"/>
      <c r="Q729" s="1"/>
      <c r="R729" s="3"/>
      <c r="S729" s="3"/>
    </row>
    <row r="730" spans="1:19" s="36" customFormat="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89"/>
      <c r="P730" s="99"/>
      <c r="Q730" s="1"/>
      <c r="R730" s="3"/>
      <c r="S730" s="3"/>
    </row>
    <row r="731" spans="1:19" s="36" customFormat="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89"/>
      <c r="P731" s="99"/>
      <c r="Q731" s="1"/>
      <c r="R731" s="3"/>
      <c r="S731" s="3"/>
    </row>
    <row r="732" spans="1:19" s="36" customFormat="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89"/>
      <c r="P732" s="99"/>
      <c r="Q732" s="1"/>
      <c r="R732" s="3"/>
      <c r="S732" s="3"/>
    </row>
    <row r="733" spans="1:19" s="36" customFormat="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89"/>
      <c r="P733" s="99"/>
      <c r="Q733" s="1"/>
      <c r="R733" s="3"/>
      <c r="S733" s="3"/>
    </row>
    <row r="734" spans="1:19" s="36" customFormat="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89"/>
      <c r="P734" s="99"/>
      <c r="Q734" s="1"/>
      <c r="R734" s="3"/>
      <c r="S734" s="3"/>
    </row>
    <row r="735" spans="1:19" s="36" customFormat="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89"/>
      <c r="P735" s="99"/>
      <c r="Q735" s="1"/>
      <c r="R735" s="3"/>
      <c r="S735" s="3"/>
    </row>
    <row r="736" spans="1:19" s="36" customFormat="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89"/>
      <c r="P736" s="99"/>
      <c r="Q736" s="1"/>
      <c r="R736" s="3"/>
      <c r="S736" s="3"/>
    </row>
    <row r="737" spans="1:19" s="36" customFormat="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89"/>
      <c r="P737" s="99"/>
      <c r="Q737" s="1"/>
      <c r="R737" s="3"/>
      <c r="S737" s="3"/>
    </row>
    <row r="738" spans="1:19" s="36" customFormat="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89"/>
      <c r="P738" s="99"/>
      <c r="Q738" s="1"/>
      <c r="R738" s="3"/>
      <c r="S738" s="3"/>
    </row>
    <row r="739" spans="1:19" s="36" customFormat="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89"/>
      <c r="P739" s="99"/>
      <c r="Q739" s="1"/>
      <c r="R739" s="3"/>
      <c r="S739" s="3"/>
    </row>
    <row r="740" spans="1:19" s="36" customFormat="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89"/>
      <c r="P740" s="99"/>
      <c r="Q740" s="1"/>
      <c r="R740" s="3"/>
      <c r="S740" s="3"/>
    </row>
    <row r="741" spans="1:19" s="36" customFormat="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89"/>
      <c r="P741" s="99"/>
      <c r="Q741" s="1"/>
      <c r="R741" s="3"/>
      <c r="S741" s="3"/>
    </row>
    <row r="742" spans="1:19" s="36" customFormat="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89"/>
      <c r="P742" s="99"/>
      <c r="Q742" s="1"/>
      <c r="R742" s="3"/>
      <c r="S742" s="3"/>
    </row>
    <row r="743" spans="1:19" s="36" customFormat="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89"/>
      <c r="P743" s="99"/>
      <c r="Q743" s="1"/>
      <c r="R743" s="3"/>
      <c r="S743" s="3"/>
    </row>
    <row r="744" spans="1:19" s="36" customFormat="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89"/>
      <c r="P744" s="99"/>
      <c r="Q744" s="1"/>
      <c r="R744" s="3"/>
      <c r="S744" s="3"/>
    </row>
    <row r="745" spans="1:19" s="36" customFormat="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89"/>
      <c r="P745" s="99"/>
      <c r="Q745" s="1"/>
      <c r="R745" s="3"/>
      <c r="S745" s="3"/>
    </row>
    <row r="746" spans="1:19" s="36" customFormat="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89"/>
      <c r="P746" s="99"/>
      <c r="Q746" s="1"/>
      <c r="R746" s="3"/>
      <c r="S746" s="3"/>
    </row>
    <row r="747" spans="1:19" s="36" customFormat="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89"/>
      <c r="P747" s="99"/>
      <c r="Q747" s="1"/>
      <c r="R747" s="3"/>
      <c r="S747" s="3"/>
    </row>
    <row r="748" spans="1:19" s="36" customFormat="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89"/>
      <c r="P748" s="99"/>
      <c r="Q748" s="1"/>
      <c r="R748" s="3"/>
      <c r="S748" s="3"/>
    </row>
    <row r="749" spans="1:19" s="36" customFormat="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89"/>
      <c r="P749" s="99"/>
      <c r="Q749" s="1"/>
      <c r="R749" s="3"/>
      <c r="S749" s="3"/>
    </row>
    <row r="750" spans="1:19" s="36" customFormat="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89"/>
      <c r="P750" s="99"/>
      <c r="Q750" s="1"/>
      <c r="R750" s="3"/>
      <c r="S750" s="3"/>
    </row>
    <row r="751" spans="1:19" s="36" customFormat="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89"/>
      <c r="P751" s="99"/>
      <c r="Q751" s="1"/>
      <c r="R751" s="3"/>
      <c r="S751" s="3"/>
    </row>
    <row r="752" spans="1:19" s="36" customFormat="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89"/>
      <c r="P752" s="99"/>
      <c r="Q752" s="1"/>
      <c r="R752" s="3"/>
      <c r="S752" s="3"/>
    </row>
    <row r="753" spans="1:19" s="36" customFormat="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89"/>
      <c r="P753" s="99"/>
      <c r="Q753" s="1"/>
      <c r="R753" s="3"/>
      <c r="S753" s="3"/>
    </row>
    <row r="754" spans="1:19" s="36" customFormat="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89"/>
      <c r="P754" s="99"/>
      <c r="Q754" s="1"/>
      <c r="R754" s="3"/>
      <c r="S754" s="3"/>
    </row>
    <row r="755" spans="1:19" s="36" customFormat="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89"/>
      <c r="P755" s="99"/>
      <c r="Q755" s="1"/>
      <c r="R755" s="3"/>
      <c r="S755" s="3"/>
    </row>
    <row r="756" spans="1:19" s="36" customFormat="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89"/>
      <c r="P756" s="99"/>
      <c r="Q756" s="1"/>
      <c r="R756" s="3"/>
      <c r="S756" s="3"/>
    </row>
    <row r="757" spans="1:19" s="36" customFormat="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89"/>
      <c r="P757" s="99"/>
      <c r="Q757" s="1"/>
      <c r="R757" s="3"/>
      <c r="S757" s="3"/>
    </row>
    <row r="758" spans="1:19" s="36" customFormat="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89"/>
      <c r="P758" s="99"/>
      <c r="Q758" s="1"/>
      <c r="R758" s="3"/>
      <c r="S758" s="3"/>
    </row>
    <row r="759" spans="1:19" s="36" customFormat="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89"/>
      <c r="P759" s="99"/>
      <c r="Q759" s="1"/>
      <c r="R759" s="3"/>
      <c r="S759" s="3"/>
    </row>
    <row r="760" spans="1:19" s="36" customFormat="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89"/>
      <c r="P760" s="99"/>
      <c r="Q760" s="1"/>
      <c r="R760" s="3"/>
      <c r="S760" s="3"/>
    </row>
    <row r="761" spans="1:19" s="36" customFormat="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89"/>
      <c r="P761" s="99"/>
      <c r="Q761" s="1"/>
      <c r="R761" s="3"/>
      <c r="S761" s="3"/>
    </row>
    <row r="762" spans="1:19" s="36" customFormat="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89"/>
      <c r="P762" s="99"/>
      <c r="Q762" s="1"/>
      <c r="R762" s="3"/>
      <c r="S762" s="3"/>
    </row>
    <row r="763" spans="1:19" s="36" customFormat="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89"/>
      <c r="P763" s="99"/>
      <c r="Q763" s="1"/>
      <c r="R763" s="3"/>
      <c r="S763" s="3"/>
    </row>
    <row r="764" spans="1:19" s="36" customFormat="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89"/>
      <c r="P764" s="99"/>
      <c r="Q764" s="1"/>
      <c r="R764" s="3"/>
      <c r="S764" s="3"/>
    </row>
    <row r="765" spans="1:19" s="36" customFormat="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89"/>
      <c r="P765" s="99"/>
      <c r="Q765" s="1"/>
      <c r="R765" s="3"/>
      <c r="S765" s="3"/>
    </row>
    <row r="766" spans="1:19" s="36" customFormat="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89"/>
      <c r="P766" s="99"/>
      <c r="Q766" s="1"/>
      <c r="R766" s="3"/>
      <c r="S766" s="3"/>
    </row>
    <row r="767" spans="1:19" s="36" customFormat="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89"/>
      <c r="P767" s="99"/>
      <c r="Q767" s="1"/>
      <c r="R767" s="3"/>
      <c r="S767" s="3"/>
    </row>
    <row r="768" spans="1:19" s="36" customFormat="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89"/>
      <c r="P768" s="99"/>
      <c r="Q768" s="1"/>
      <c r="R768" s="3"/>
      <c r="S768" s="3"/>
    </row>
    <row r="769" spans="1:19" s="36" customFormat="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89"/>
      <c r="P769" s="99"/>
      <c r="Q769" s="1"/>
      <c r="R769" s="3"/>
      <c r="S769" s="3"/>
    </row>
    <row r="770" spans="1:19" s="36" customFormat="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89"/>
      <c r="P770" s="99"/>
      <c r="Q770" s="1"/>
      <c r="R770" s="3"/>
      <c r="S770" s="3"/>
    </row>
    <row r="771" spans="1:19" s="36" customFormat="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89"/>
      <c r="P771" s="99"/>
      <c r="Q771" s="1"/>
      <c r="R771" s="3"/>
      <c r="S771" s="3"/>
    </row>
    <row r="772" spans="1:19" s="36" customFormat="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89"/>
      <c r="P772" s="99"/>
      <c r="Q772" s="1"/>
      <c r="R772" s="3"/>
      <c r="S772" s="3"/>
    </row>
    <row r="773" spans="1:19" s="36" customFormat="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89"/>
      <c r="P773" s="99"/>
      <c r="Q773" s="1"/>
      <c r="R773" s="3"/>
      <c r="S773" s="3"/>
    </row>
    <row r="774" spans="1:19" s="36" customFormat="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89"/>
      <c r="P774" s="99"/>
      <c r="Q774" s="1"/>
      <c r="R774" s="3"/>
      <c r="S774" s="3"/>
    </row>
    <row r="775" spans="1:19" s="36" customFormat="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89"/>
      <c r="P775" s="99"/>
      <c r="Q775" s="1"/>
      <c r="R775" s="3"/>
      <c r="S775" s="3"/>
    </row>
    <row r="776" spans="1:19" s="36" customFormat="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89"/>
      <c r="P776" s="99"/>
      <c r="Q776" s="1"/>
      <c r="R776" s="3"/>
      <c r="S776" s="3"/>
    </row>
    <row r="777" spans="1:19" s="36" customFormat="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89"/>
      <c r="P777" s="99"/>
      <c r="Q777" s="1"/>
      <c r="R777" s="3"/>
      <c r="S777" s="3"/>
    </row>
    <row r="778" spans="1:19" s="36" customFormat="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89"/>
      <c r="P778" s="99"/>
      <c r="Q778" s="1"/>
      <c r="R778" s="3"/>
      <c r="S778" s="3"/>
    </row>
    <row r="779" spans="1:19" s="36" customFormat="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89"/>
      <c r="P779" s="99"/>
      <c r="Q779" s="1"/>
      <c r="R779" s="3"/>
      <c r="S779" s="3"/>
    </row>
    <row r="780" spans="1:19" s="36" customFormat="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89"/>
      <c r="P780" s="99"/>
      <c r="Q780" s="1"/>
      <c r="R780" s="3"/>
      <c r="S780" s="3"/>
    </row>
    <row r="781" spans="1:19" s="36" customFormat="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89"/>
      <c r="P781" s="99"/>
      <c r="Q781" s="1"/>
      <c r="R781" s="3"/>
      <c r="S781" s="3"/>
    </row>
    <row r="782" spans="1:19" s="36" customFormat="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89"/>
      <c r="P782" s="99"/>
      <c r="Q782" s="1"/>
      <c r="R782" s="3"/>
      <c r="S782" s="3"/>
    </row>
    <row r="783" spans="1:19" s="36" customFormat="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89"/>
      <c r="P783" s="99"/>
      <c r="Q783" s="1"/>
      <c r="R783" s="3"/>
      <c r="S783" s="3"/>
    </row>
    <row r="784" spans="1:19" s="36" customFormat="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89"/>
      <c r="P784" s="99"/>
      <c r="Q784" s="1"/>
      <c r="R784" s="3"/>
      <c r="S784" s="3"/>
    </row>
    <row r="785" spans="1:19" s="36" customFormat="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89"/>
      <c r="P785" s="99"/>
      <c r="Q785" s="1"/>
      <c r="R785" s="3"/>
      <c r="S785" s="3"/>
    </row>
    <row r="786" spans="1:19" s="36" customFormat="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89"/>
      <c r="P786" s="99"/>
      <c r="Q786" s="1"/>
      <c r="R786" s="3"/>
      <c r="S786" s="3"/>
    </row>
    <row r="787" spans="1:19" s="36" customFormat="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89"/>
      <c r="P787" s="99"/>
      <c r="Q787" s="1"/>
      <c r="R787" s="3"/>
      <c r="S787" s="3"/>
    </row>
    <row r="788" spans="1:19" s="36" customFormat="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89"/>
      <c r="P788" s="99"/>
      <c r="Q788" s="1"/>
      <c r="R788" s="3"/>
      <c r="S788" s="3"/>
    </row>
    <row r="789" spans="1:19" s="36" customFormat="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89"/>
      <c r="P789" s="99"/>
      <c r="Q789" s="1"/>
      <c r="R789" s="3"/>
      <c r="S789" s="3"/>
    </row>
    <row r="790" spans="1:19" s="36" customFormat="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89"/>
      <c r="P790" s="99"/>
      <c r="Q790" s="1"/>
      <c r="R790" s="3"/>
      <c r="S790" s="3"/>
    </row>
    <row r="791" spans="1:19" s="36" customFormat="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89"/>
      <c r="P791" s="99"/>
      <c r="Q791" s="1"/>
      <c r="R791" s="3"/>
      <c r="S791" s="3"/>
    </row>
    <row r="792" spans="1:19" s="36" customFormat="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89"/>
      <c r="P792" s="99"/>
      <c r="Q792" s="1"/>
      <c r="R792" s="3"/>
      <c r="S792" s="3"/>
    </row>
    <row r="793" spans="1:19" s="36" customFormat="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89"/>
      <c r="P793" s="99"/>
      <c r="Q793" s="1"/>
      <c r="R793" s="3"/>
      <c r="S793" s="3"/>
    </row>
    <row r="794" spans="1:19" s="36" customFormat="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89"/>
      <c r="P794" s="99"/>
      <c r="Q794" s="1"/>
      <c r="R794" s="3"/>
      <c r="S794" s="3"/>
    </row>
    <row r="795" spans="1:19" s="36" customFormat="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89"/>
      <c r="P795" s="99"/>
      <c r="Q795" s="1"/>
      <c r="R795" s="3"/>
      <c r="S795" s="3"/>
    </row>
    <row r="796" spans="1:19" s="36" customFormat="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89"/>
      <c r="P796" s="99"/>
      <c r="Q796" s="1"/>
      <c r="R796" s="3"/>
      <c r="S796" s="3"/>
    </row>
    <row r="797" spans="1:19" s="36" customFormat="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89"/>
      <c r="P797" s="99"/>
      <c r="Q797" s="1"/>
      <c r="R797" s="3"/>
      <c r="S797" s="3"/>
    </row>
    <row r="798" spans="1:19" s="36" customFormat="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89"/>
      <c r="P798" s="99"/>
      <c r="Q798" s="1"/>
      <c r="R798" s="3"/>
      <c r="S798" s="3"/>
    </row>
    <row r="799" spans="1:19" s="36" customFormat="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89"/>
      <c r="P799" s="99"/>
      <c r="Q799" s="1"/>
      <c r="R799" s="3"/>
      <c r="S799" s="3"/>
    </row>
    <row r="800" spans="1:19" s="36" customFormat="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89"/>
      <c r="P800" s="99"/>
      <c r="Q800" s="1"/>
      <c r="R800" s="3"/>
      <c r="S800" s="3"/>
    </row>
    <row r="801" spans="1:19" s="36" customFormat="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89"/>
      <c r="P801" s="99"/>
      <c r="Q801" s="1"/>
      <c r="R801" s="3"/>
      <c r="S801" s="3"/>
    </row>
    <row r="802" spans="1:19" s="36" customFormat="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89"/>
      <c r="P802" s="99"/>
      <c r="Q802" s="1"/>
      <c r="R802" s="3"/>
      <c r="S802" s="3"/>
    </row>
    <row r="803" spans="1:19" s="36" customFormat="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89"/>
      <c r="P803" s="99"/>
      <c r="Q803" s="1"/>
      <c r="R803" s="3"/>
      <c r="S803" s="3"/>
    </row>
    <row r="804" spans="1:19" s="36" customFormat="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89"/>
      <c r="P804" s="99"/>
      <c r="Q804" s="1"/>
      <c r="R804" s="3"/>
      <c r="S804" s="3"/>
    </row>
    <row r="805" spans="1:19" s="36" customFormat="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89"/>
      <c r="P805" s="99"/>
      <c r="Q805" s="1"/>
      <c r="R805" s="3"/>
      <c r="S805" s="3"/>
    </row>
    <row r="806" spans="1:19" s="36" customFormat="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89"/>
      <c r="P806" s="99"/>
      <c r="Q806" s="1"/>
      <c r="R806" s="3"/>
      <c r="S806" s="3"/>
    </row>
    <row r="807" spans="1:19" s="36" customFormat="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89"/>
      <c r="P807" s="99"/>
      <c r="Q807" s="1"/>
      <c r="R807" s="3"/>
      <c r="S807" s="3"/>
    </row>
    <row r="808" spans="1:19" s="36" customFormat="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89"/>
      <c r="P808" s="99"/>
      <c r="Q808" s="1"/>
      <c r="R808" s="3"/>
      <c r="S808" s="3"/>
    </row>
    <row r="809" spans="1:19" s="36" customFormat="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89"/>
      <c r="P809" s="99"/>
      <c r="Q809" s="1"/>
      <c r="R809" s="3"/>
      <c r="S809" s="3"/>
    </row>
    <row r="810" spans="1:19" s="36" customFormat="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89"/>
      <c r="P810" s="99"/>
      <c r="Q810" s="1"/>
      <c r="R810" s="3"/>
      <c r="S810" s="3"/>
    </row>
    <row r="811" spans="1:19" s="36" customFormat="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89"/>
      <c r="P811" s="99"/>
      <c r="Q811" s="1"/>
      <c r="R811" s="3"/>
      <c r="S811" s="3"/>
    </row>
    <row r="812" spans="1:19" s="36" customFormat="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89"/>
      <c r="P812" s="99"/>
      <c r="Q812" s="1"/>
      <c r="R812" s="3"/>
      <c r="S812" s="3"/>
    </row>
    <row r="813" spans="1:19" s="36" customFormat="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89"/>
      <c r="P813" s="99"/>
      <c r="Q813" s="1"/>
      <c r="R813" s="3"/>
      <c r="S813" s="3"/>
    </row>
    <row r="814" spans="1:19" s="36" customFormat="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89"/>
      <c r="P814" s="99"/>
      <c r="Q814" s="1"/>
      <c r="R814" s="3"/>
      <c r="S814" s="3"/>
    </row>
    <row r="815" spans="1:19" s="36" customFormat="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89"/>
      <c r="P815" s="99"/>
      <c r="Q815" s="1"/>
      <c r="R815" s="3"/>
      <c r="S815" s="3"/>
    </row>
    <row r="816" spans="1:19" s="36" customFormat="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89"/>
      <c r="P816" s="99"/>
      <c r="Q816" s="1"/>
      <c r="R816" s="3"/>
      <c r="S816" s="3"/>
    </row>
    <row r="817" spans="1:19" s="36" customFormat="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89"/>
      <c r="P817" s="99"/>
      <c r="Q817" s="1"/>
      <c r="R817" s="3"/>
      <c r="S817" s="3"/>
    </row>
    <row r="818" spans="1:19" s="36" customFormat="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89"/>
      <c r="P818" s="99"/>
      <c r="Q818" s="1"/>
      <c r="R818" s="3"/>
      <c r="S818" s="3"/>
    </row>
    <row r="819" spans="1:19" s="36" customFormat="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89"/>
      <c r="P819" s="99"/>
      <c r="Q819" s="1"/>
      <c r="R819" s="3"/>
      <c r="S819" s="3"/>
    </row>
    <row r="820" spans="1:19" s="36" customFormat="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89"/>
      <c r="P820" s="99"/>
      <c r="Q820" s="1"/>
      <c r="R820" s="3"/>
      <c r="S820" s="3"/>
    </row>
    <row r="821" spans="1:19" s="36" customFormat="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89"/>
      <c r="P821" s="99"/>
      <c r="Q821" s="1"/>
      <c r="R821" s="3"/>
      <c r="S821" s="3"/>
    </row>
    <row r="822" spans="1:19" s="36" customFormat="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89"/>
      <c r="P822" s="99"/>
      <c r="Q822" s="1"/>
      <c r="R822" s="3"/>
      <c r="S822" s="3"/>
    </row>
    <row r="823" spans="1:19" s="36" customFormat="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89"/>
      <c r="P823" s="99"/>
      <c r="Q823" s="1"/>
      <c r="R823" s="3"/>
      <c r="S823" s="3"/>
    </row>
    <row r="824" spans="1:19" s="36" customFormat="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89"/>
      <c r="P824" s="99"/>
      <c r="Q824" s="1"/>
      <c r="R824" s="3"/>
      <c r="S824" s="3"/>
    </row>
    <row r="825" spans="1:19" s="36" customFormat="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89"/>
      <c r="P825" s="99"/>
      <c r="Q825" s="1"/>
      <c r="R825" s="3"/>
      <c r="S825" s="3"/>
    </row>
    <row r="826" spans="1:19" s="36" customFormat="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89"/>
      <c r="P826" s="99"/>
      <c r="Q826" s="1"/>
      <c r="R826" s="3"/>
      <c r="S826" s="3"/>
    </row>
    <row r="827" spans="1:19" s="36" customFormat="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89"/>
      <c r="P827" s="99"/>
      <c r="Q827" s="1"/>
      <c r="R827" s="3"/>
      <c r="S827" s="3"/>
    </row>
    <row r="828" spans="1:19" s="36" customFormat="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89"/>
      <c r="P828" s="99"/>
      <c r="Q828" s="1"/>
      <c r="R828" s="3"/>
      <c r="S828" s="3"/>
    </row>
    <row r="829" spans="1:19" s="36" customFormat="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89"/>
      <c r="P829" s="99"/>
      <c r="Q829" s="1"/>
      <c r="R829" s="3"/>
      <c r="S829" s="3"/>
    </row>
    <row r="830" spans="1:19" s="36" customFormat="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89"/>
      <c r="P830" s="99"/>
      <c r="Q830" s="1"/>
      <c r="R830" s="3"/>
      <c r="S830" s="3"/>
    </row>
    <row r="831" spans="1:19" s="36" customFormat="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89"/>
      <c r="P831" s="99"/>
      <c r="Q831" s="1"/>
      <c r="R831" s="3"/>
      <c r="S831" s="3"/>
    </row>
    <row r="832" spans="1:19" s="36" customFormat="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89"/>
      <c r="P832" s="99"/>
      <c r="Q832" s="1"/>
      <c r="R832" s="3"/>
      <c r="S832" s="3"/>
    </row>
    <row r="833" spans="1:19" s="36" customFormat="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89"/>
      <c r="P833" s="99"/>
      <c r="Q833" s="1"/>
      <c r="R833" s="3"/>
      <c r="S833" s="3"/>
    </row>
    <row r="834" spans="1:19" s="36" customFormat="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89"/>
      <c r="P834" s="99"/>
      <c r="Q834" s="1"/>
      <c r="R834" s="3"/>
      <c r="S834" s="3"/>
    </row>
    <row r="835" spans="1:19" s="36" customFormat="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89"/>
      <c r="P835" s="99"/>
      <c r="Q835" s="1"/>
      <c r="R835" s="3"/>
      <c r="S835" s="3"/>
    </row>
    <row r="836" spans="1:19" s="36" customFormat="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89"/>
      <c r="P836" s="99"/>
      <c r="Q836" s="1"/>
      <c r="R836" s="3"/>
      <c r="S836" s="3"/>
    </row>
    <row r="837" spans="1:19" s="36" customFormat="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89"/>
      <c r="P837" s="99"/>
      <c r="Q837" s="1"/>
      <c r="R837" s="3"/>
      <c r="S837" s="3"/>
    </row>
    <row r="838" spans="1:19" s="36" customFormat="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89"/>
      <c r="P838" s="99"/>
      <c r="Q838" s="1"/>
      <c r="R838" s="3"/>
      <c r="S838" s="3"/>
    </row>
    <row r="839" spans="1:19" s="36" customFormat="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89"/>
      <c r="P839" s="99"/>
      <c r="Q839" s="1"/>
      <c r="R839" s="3"/>
      <c r="S839" s="3"/>
    </row>
    <row r="840" spans="1:19" s="36" customFormat="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89"/>
      <c r="P840" s="99"/>
      <c r="Q840" s="1"/>
      <c r="R840" s="3"/>
      <c r="S840" s="3"/>
    </row>
    <row r="841" spans="1:19" s="36" customFormat="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89"/>
      <c r="P841" s="99"/>
      <c r="Q841" s="1"/>
      <c r="R841" s="3"/>
      <c r="S841" s="3"/>
    </row>
    <row r="842" spans="1:19" s="36" customFormat="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89"/>
      <c r="P842" s="99"/>
      <c r="Q842" s="1"/>
      <c r="R842" s="3"/>
      <c r="S842" s="3"/>
    </row>
    <row r="843" spans="1:19" s="36" customFormat="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89"/>
      <c r="P843" s="99"/>
      <c r="Q843" s="1"/>
      <c r="R843" s="3"/>
      <c r="S843" s="3"/>
    </row>
    <row r="844" spans="1:19" s="36" customFormat="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89"/>
      <c r="P844" s="99"/>
      <c r="Q844" s="1"/>
      <c r="R844" s="3"/>
      <c r="S844" s="3"/>
    </row>
    <row r="845" spans="1:19" s="36" customFormat="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89"/>
      <c r="P845" s="99"/>
      <c r="Q845" s="1"/>
      <c r="R845" s="3"/>
      <c r="S845" s="3"/>
    </row>
    <row r="846" spans="1:19" s="36" customFormat="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89"/>
      <c r="P846" s="99"/>
      <c r="Q846" s="1"/>
      <c r="R846" s="3"/>
      <c r="S846" s="3"/>
    </row>
    <row r="847" spans="1:19" s="36" customFormat="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89"/>
      <c r="P847" s="99"/>
      <c r="Q847" s="1"/>
      <c r="R847" s="3"/>
      <c r="S847" s="3"/>
    </row>
    <row r="848" spans="1:19" s="36" customFormat="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89"/>
      <c r="P848" s="99"/>
      <c r="Q848" s="1"/>
      <c r="R848" s="3"/>
      <c r="S848" s="3"/>
    </row>
    <row r="849" spans="1:19" s="36" customFormat="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89"/>
      <c r="P849" s="99"/>
      <c r="Q849" s="1"/>
      <c r="R849" s="3"/>
      <c r="S849" s="3"/>
    </row>
    <row r="850" spans="1:19" s="36" customFormat="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89"/>
      <c r="P850" s="99"/>
      <c r="Q850" s="1"/>
      <c r="R850" s="3"/>
      <c r="S850" s="3"/>
    </row>
    <row r="851" spans="1:19" s="36" customFormat="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89"/>
      <c r="P851" s="99"/>
      <c r="Q851" s="1"/>
      <c r="R851" s="3"/>
      <c r="S851" s="3"/>
    </row>
    <row r="852" spans="1:19" s="36" customFormat="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89"/>
      <c r="P852" s="99"/>
      <c r="Q852" s="1"/>
      <c r="R852" s="3"/>
      <c r="S852" s="3"/>
    </row>
    <row r="853" spans="1:19" s="36" customFormat="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89"/>
      <c r="P853" s="99"/>
      <c r="Q853" s="1"/>
      <c r="R853" s="3"/>
      <c r="S853" s="3"/>
    </row>
    <row r="854" spans="1:19" s="36" customFormat="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89"/>
      <c r="P854" s="99"/>
      <c r="Q854" s="1"/>
      <c r="R854" s="3"/>
      <c r="S854" s="3"/>
    </row>
    <row r="855" spans="1:19" s="36" customFormat="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89"/>
      <c r="P855" s="99"/>
      <c r="Q855" s="1"/>
      <c r="R855" s="3"/>
      <c r="S855" s="3"/>
    </row>
    <row r="856" spans="1:19" s="36" customFormat="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89"/>
      <c r="P856" s="99"/>
      <c r="Q856" s="1"/>
      <c r="R856" s="3"/>
      <c r="S856" s="3"/>
    </row>
    <row r="857" spans="1:19" s="36" customFormat="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89"/>
      <c r="P857" s="99"/>
      <c r="Q857" s="1"/>
      <c r="R857" s="3"/>
      <c r="S857" s="3"/>
    </row>
    <row r="858" spans="1:19" s="36" customFormat="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89"/>
      <c r="P858" s="99"/>
      <c r="Q858" s="1"/>
      <c r="R858" s="3"/>
      <c r="S858" s="3"/>
    </row>
    <row r="859" spans="1:19" s="36" customFormat="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89"/>
      <c r="P859" s="99"/>
      <c r="Q859" s="1"/>
      <c r="R859" s="3"/>
      <c r="S859" s="3"/>
    </row>
    <row r="860" spans="1:19" s="36" customFormat="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89"/>
      <c r="P860" s="99"/>
      <c r="Q860" s="1"/>
      <c r="R860" s="3"/>
      <c r="S860" s="3"/>
    </row>
    <row r="861" spans="1:19" s="36" customFormat="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89"/>
      <c r="P861" s="99"/>
      <c r="Q861" s="1"/>
      <c r="R861" s="3"/>
      <c r="S861" s="3"/>
    </row>
    <row r="862" spans="1:19" s="36" customFormat="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89"/>
      <c r="P862" s="99"/>
      <c r="Q862" s="1"/>
      <c r="R862" s="3"/>
      <c r="S862" s="3"/>
    </row>
    <row r="863" spans="1:19" s="36" customFormat="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89"/>
      <c r="P863" s="99"/>
      <c r="Q863" s="1"/>
      <c r="R863" s="3"/>
      <c r="S863" s="3"/>
    </row>
    <row r="864" spans="1:19" s="36" customFormat="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89"/>
      <c r="P864" s="99"/>
      <c r="Q864" s="1"/>
      <c r="R864" s="3"/>
      <c r="S864" s="3"/>
    </row>
    <row r="865" spans="1:19" s="36" customFormat="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89"/>
      <c r="P865" s="99"/>
      <c r="Q865" s="1"/>
      <c r="R865" s="3"/>
      <c r="S865" s="3"/>
    </row>
    <row r="866" spans="1:19" s="36" customFormat="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89"/>
      <c r="P866" s="99"/>
      <c r="Q866" s="1"/>
      <c r="R866" s="3"/>
      <c r="S866" s="3"/>
    </row>
    <row r="867" spans="1:19" s="36" customFormat="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89"/>
      <c r="P867" s="99"/>
      <c r="Q867" s="1"/>
      <c r="R867" s="3"/>
      <c r="S867" s="3"/>
    </row>
    <row r="868" spans="1:19" s="36" customFormat="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89"/>
      <c r="P868" s="99"/>
      <c r="Q868" s="1"/>
      <c r="R868" s="3"/>
      <c r="S868" s="3"/>
    </row>
    <row r="869" spans="1:19" s="36" customFormat="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89"/>
      <c r="P869" s="99"/>
      <c r="Q869" s="1"/>
      <c r="R869" s="3"/>
      <c r="S869" s="3"/>
    </row>
    <row r="870" spans="1:19" s="36" customFormat="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89"/>
      <c r="P870" s="99"/>
      <c r="Q870" s="1"/>
      <c r="R870" s="3"/>
      <c r="S870" s="3"/>
    </row>
    <row r="871" spans="1:19" s="36" customFormat="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89"/>
      <c r="P871" s="99"/>
      <c r="Q871" s="1"/>
      <c r="R871" s="3"/>
      <c r="S871" s="3"/>
    </row>
    <row r="872" spans="1:19" s="36" customFormat="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89"/>
      <c r="P872" s="99"/>
      <c r="Q872" s="1"/>
      <c r="R872" s="3"/>
      <c r="S872" s="3"/>
    </row>
    <row r="873" spans="1:19" s="36" customFormat="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89"/>
      <c r="P873" s="99"/>
      <c r="Q873" s="1"/>
      <c r="R873" s="3"/>
      <c r="S873" s="3"/>
    </row>
    <row r="874" spans="1:19" s="36" customFormat="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89"/>
      <c r="P874" s="99"/>
      <c r="Q874" s="1"/>
      <c r="R874" s="3"/>
      <c r="S874" s="3"/>
    </row>
    <row r="875" spans="1:19" s="36" customFormat="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89"/>
      <c r="P875" s="99"/>
      <c r="Q875" s="1"/>
      <c r="R875" s="3"/>
      <c r="S875" s="3"/>
    </row>
    <row r="876" spans="1:19" s="36" customFormat="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89"/>
      <c r="P876" s="99"/>
      <c r="Q876" s="1"/>
      <c r="R876" s="3"/>
      <c r="S876" s="3"/>
    </row>
    <row r="877" spans="1:19" s="36" customFormat="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89"/>
      <c r="P877" s="99"/>
      <c r="Q877" s="1"/>
      <c r="R877" s="3"/>
      <c r="S877" s="3"/>
    </row>
    <row r="878" spans="1:19" s="36" customFormat="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89"/>
      <c r="P878" s="99"/>
      <c r="Q878" s="1"/>
      <c r="R878" s="3"/>
      <c r="S878" s="3"/>
    </row>
    <row r="879" spans="1:19" s="36" customFormat="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89"/>
      <c r="P879" s="99"/>
      <c r="Q879" s="1"/>
      <c r="R879" s="3"/>
      <c r="S879" s="3"/>
    </row>
    <row r="880" spans="1:19" s="36" customFormat="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89"/>
      <c r="P880" s="99"/>
      <c r="Q880" s="1"/>
      <c r="R880" s="3"/>
      <c r="S880" s="3"/>
    </row>
    <row r="881" spans="1:19" s="36" customFormat="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89"/>
      <c r="P881" s="99"/>
      <c r="Q881" s="1"/>
      <c r="R881" s="3"/>
      <c r="S881" s="3"/>
    </row>
    <row r="882" spans="1:19" s="36" customFormat="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89"/>
      <c r="P882" s="99"/>
      <c r="Q882" s="1"/>
      <c r="R882" s="3"/>
      <c r="S882" s="3"/>
    </row>
    <row r="883" spans="1:19" s="36" customFormat="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89"/>
      <c r="P883" s="99"/>
      <c r="Q883" s="1"/>
      <c r="R883" s="3"/>
      <c r="S883" s="3"/>
    </row>
    <row r="884" spans="1:19" s="36" customFormat="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89"/>
      <c r="P884" s="99"/>
      <c r="Q884" s="1"/>
      <c r="R884" s="3"/>
      <c r="S884" s="3"/>
    </row>
    <row r="885" spans="1:19" s="36" customFormat="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89"/>
      <c r="P885" s="99"/>
      <c r="Q885" s="1"/>
      <c r="R885" s="3"/>
      <c r="S885" s="3"/>
    </row>
    <row r="886" spans="1:19" s="36" customFormat="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89"/>
      <c r="P886" s="99"/>
      <c r="Q886" s="1"/>
      <c r="R886" s="3"/>
      <c r="S886" s="3"/>
    </row>
    <row r="887" spans="1:19" s="36" customFormat="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89"/>
      <c r="P887" s="99"/>
      <c r="Q887" s="1"/>
      <c r="R887" s="3"/>
      <c r="S887" s="3"/>
    </row>
    <row r="888" spans="1:19" s="36" customFormat="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89"/>
      <c r="P888" s="99"/>
      <c r="Q888" s="1"/>
      <c r="R888" s="3"/>
      <c r="S888" s="3"/>
    </row>
    <row r="889" spans="1:19" s="36" customFormat="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89"/>
      <c r="P889" s="99"/>
      <c r="Q889" s="1"/>
      <c r="R889" s="3"/>
      <c r="S889" s="3"/>
    </row>
    <row r="890" spans="1:19" s="36" customFormat="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89"/>
      <c r="P890" s="99"/>
      <c r="Q890" s="1"/>
      <c r="R890" s="3"/>
      <c r="S890" s="3"/>
    </row>
    <row r="891" spans="1:19" s="36" customFormat="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89"/>
      <c r="P891" s="99"/>
      <c r="Q891" s="1"/>
      <c r="R891" s="3"/>
      <c r="S891" s="3"/>
    </row>
    <row r="892" spans="1:19" s="36" customFormat="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89"/>
      <c r="P892" s="99"/>
      <c r="Q892" s="1"/>
      <c r="R892" s="3"/>
      <c r="S892" s="3"/>
    </row>
    <row r="893" spans="1:19" s="36" customFormat="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89"/>
      <c r="P893" s="99"/>
      <c r="Q893" s="1"/>
      <c r="R893" s="3"/>
      <c r="S893" s="3"/>
    </row>
    <row r="894" spans="1:19" s="36" customFormat="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89"/>
      <c r="P894" s="99"/>
      <c r="Q894" s="1"/>
      <c r="R894" s="3"/>
      <c r="S894" s="3"/>
    </row>
    <row r="895" spans="1:19" s="36" customFormat="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89"/>
      <c r="P895" s="99"/>
      <c r="Q895" s="1"/>
      <c r="R895" s="3"/>
      <c r="S895" s="3"/>
    </row>
    <row r="896" spans="1:19" s="36" customFormat="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89"/>
      <c r="P896" s="99"/>
      <c r="Q896" s="1"/>
      <c r="R896" s="3"/>
      <c r="S896" s="3"/>
    </row>
    <row r="897" spans="1:19" s="36" customFormat="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89"/>
      <c r="P897" s="99"/>
      <c r="Q897" s="1"/>
      <c r="R897" s="3"/>
      <c r="S897" s="3"/>
    </row>
    <row r="898" spans="1:19" s="36" customFormat="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89"/>
      <c r="P898" s="99"/>
      <c r="Q898" s="1"/>
      <c r="R898" s="3"/>
      <c r="S898" s="3"/>
    </row>
    <row r="899" spans="1:19" s="36" customFormat="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89"/>
      <c r="P899" s="99"/>
      <c r="Q899" s="1"/>
      <c r="R899" s="3"/>
      <c r="S899" s="3"/>
    </row>
    <row r="900" spans="1:19" s="36" customFormat="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89"/>
      <c r="P900" s="99"/>
      <c r="Q900" s="1"/>
      <c r="R900" s="3"/>
      <c r="S900" s="3"/>
    </row>
    <row r="901" spans="1:19" s="36" customFormat="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89"/>
      <c r="P901" s="99"/>
      <c r="Q901" s="1"/>
      <c r="R901" s="3"/>
      <c r="S901" s="3"/>
    </row>
    <row r="902" spans="1:19" s="36" customFormat="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89"/>
      <c r="P902" s="99"/>
      <c r="Q902" s="1"/>
      <c r="R902" s="3"/>
      <c r="S902" s="3"/>
    </row>
    <row r="903" spans="1:19" s="36" customFormat="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89"/>
      <c r="P903" s="99"/>
      <c r="Q903" s="1"/>
      <c r="R903" s="3"/>
      <c r="S903" s="3"/>
    </row>
    <row r="904" spans="1:19" s="36" customFormat="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89"/>
      <c r="P904" s="99"/>
      <c r="Q904" s="1"/>
      <c r="R904" s="3"/>
      <c r="S904" s="3"/>
    </row>
    <row r="905" spans="1:19" s="36" customFormat="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89"/>
      <c r="P905" s="99"/>
      <c r="Q905" s="1"/>
      <c r="R905" s="3"/>
      <c r="S905" s="3"/>
    </row>
    <row r="906" spans="1:19" s="36" customFormat="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89"/>
      <c r="P906" s="99"/>
      <c r="Q906" s="1"/>
      <c r="R906" s="3"/>
      <c r="S906" s="3"/>
    </row>
    <row r="907" spans="1:19" s="36" customFormat="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89"/>
      <c r="P907" s="99"/>
      <c r="Q907" s="1"/>
      <c r="R907" s="3"/>
      <c r="S907" s="3"/>
    </row>
    <row r="908" spans="1:19" s="36" customFormat="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89"/>
      <c r="P908" s="99"/>
      <c r="Q908" s="1"/>
      <c r="R908" s="3"/>
      <c r="S908" s="3"/>
    </row>
    <row r="909" spans="1:19" s="36" customFormat="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89"/>
      <c r="P909" s="99"/>
      <c r="Q909" s="1"/>
      <c r="R909" s="3"/>
      <c r="S909" s="3"/>
    </row>
    <row r="910" spans="1:19" s="36" customFormat="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89"/>
      <c r="P910" s="99"/>
      <c r="Q910" s="1"/>
      <c r="R910" s="3"/>
      <c r="S910" s="3"/>
    </row>
    <row r="911" spans="1:19" s="36" customFormat="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89"/>
      <c r="P911" s="99"/>
      <c r="Q911" s="1"/>
      <c r="R911" s="3"/>
      <c r="S911" s="3"/>
    </row>
    <row r="912" spans="1:19" s="36" customFormat="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89"/>
      <c r="P912" s="99"/>
      <c r="Q912" s="1"/>
      <c r="R912" s="3"/>
      <c r="S912" s="3"/>
    </row>
    <row r="913" spans="1:19" s="36" customFormat="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89"/>
      <c r="P913" s="99"/>
      <c r="Q913" s="1"/>
      <c r="R913" s="3"/>
      <c r="S913" s="3"/>
    </row>
    <row r="914" spans="1:19" s="36" customFormat="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89"/>
      <c r="P914" s="99"/>
      <c r="Q914" s="1"/>
      <c r="R914" s="3"/>
      <c r="S914" s="3"/>
    </row>
    <row r="915" spans="1:19" s="36" customFormat="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89"/>
      <c r="P915" s="99"/>
      <c r="Q915" s="1"/>
      <c r="R915" s="3"/>
      <c r="S915" s="3"/>
    </row>
    <row r="916" spans="1:19" s="36" customFormat="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89"/>
      <c r="P916" s="99"/>
      <c r="Q916" s="1"/>
      <c r="R916" s="3"/>
      <c r="S916" s="3"/>
    </row>
    <row r="917" spans="1:19" s="36" customFormat="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89"/>
      <c r="P917" s="99"/>
      <c r="Q917" s="1"/>
      <c r="R917" s="3"/>
      <c r="S917" s="3"/>
    </row>
    <row r="918" spans="1:19" s="36" customFormat="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89"/>
      <c r="P918" s="99"/>
      <c r="Q918" s="1"/>
      <c r="R918" s="3"/>
      <c r="S918" s="3"/>
    </row>
    <row r="919" spans="1:19" s="36" customFormat="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89"/>
      <c r="P919" s="99"/>
      <c r="Q919" s="1"/>
      <c r="R919" s="3"/>
      <c r="S919" s="3"/>
    </row>
    <row r="920" spans="1:19" s="36" customFormat="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89"/>
      <c r="P920" s="99"/>
      <c r="Q920" s="1"/>
      <c r="R920" s="3"/>
      <c r="S920" s="3"/>
    </row>
    <row r="921" spans="1:19" s="36" customFormat="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89"/>
      <c r="P921" s="99"/>
      <c r="Q921" s="1"/>
      <c r="R921" s="3"/>
      <c r="S921" s="3"/>
    </row>
    <row r="922" spans="1:19" s="36" customFormat="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89"/>
      <c r="P922" s="99"/>
      <c r="Q922" s="1"/>
      <c r="R922" s="3"/>
      <c r="S922" s="3"/>
    </row>
    <row r="923" spans="1:19" s="36" customFormat="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89"/>
      <c r="P923" s="99"/>
      <c r="Q923" s="1"/>
      <c r="R923" s="3"/>
      <c r="S923" s="3"/>
    </row>
    <row r="924" spans="1:19" s="36" customFormat="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89"/>
      <c r="P924" s="99"/>
      <c r="Q924" s="1"/>
      <c r="R924" s="3"/>
      <c r="S924" s="3"/>
    </row>
    <row r="925" spans="1:19" s="36" customFormat="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89"/>
      <c r="P925" s="99"/>
      <c r="Q925" s="1"/>
      <c r="R925" s="3"/>
      <c r="S925" s="3"/>
    </row>
    <row r="926" spans="1:19" s="36" customFormat="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89"/>
      <c r="P926" s="99"/>
      <c r="Q926" s="1"/>
      <c r="R926" s="3"/>
      <c r="S926" s="3"/>
    </row>
    <row r="927" spans="1:19" s="36" customFormat="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89"/>
      <c r="P927" s="99"/>
      <c r="Q927" s="1"/>
      <c r="R927" s="3"/>
      <c r="S927" s="3"/>
    </row>
    <row r="928" spans="1:19" s="36" customFormat="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89"/>
      <c r="P928" s="99"/>
      <c r="Q928" s="1"/>
      <c r="R928" s="3"/>
      <c r="S928" s="3"/>
    </row>
    <row r="929" spans="1:19" s="36" customFormat="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89"/>
      <c r="P929" s="99"/>
      <c r="Q929" s="1"/>
      <c r="R929" s="3"/>
      <c r="S929" s="3"/>
    </row>
    <row r="930" spans="1:19" s="36" customFormat="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89"/>
      <c r="P930" s="99"/>
      <c r="Q930" s="1"/>
      <c r="R930" s="3"/>
      <c r="S930" s="3"/>
    </row>
    <row r="931" spans="1:19" s="36" customFormat="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89"/>
      <c r="P931" s="99"/>
      <c r="Q931" s="1"/>
      <c r="R931" s="3"/>
      <c r="S931" s="3"/>
    </row>
    <row r="932" spans="1:19" s="36" customFormat="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89"/>
      <c r="P932" s="99"/>
      <c r="Q932" s="1"/>
      <c r="R932" s="3"/>
      <c r="S932" s="3"/>
    </row>
    <row r="933" spans="1:19" s="36" customFormat="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89"/>
      <c r="P933" s="99"/>
      <c r="Q933" s="1"/>
      <c r="R933" s="3"/>
      <c r="S933" s="3"/>
    </row>
    <row r="934" spans="1:19" s="36" customFormat="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89"/>
      <c r="P934" s="99"/>
      <c r="Q934" s="1"/>
      <c r="R934" s="3"/>
      <c r="S934" s="3"/>
    </row>
    <row r="935" spans="1:19" s="36" customFormat="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89"/>
      <c r="P935" s="99"/>
      <c r="Q935" s="1"/>
      <c r="R935" s="3"/>
      <c r="S935" s="3"/>
    </row>
    <row r="936" spans="1:19" s="36" customFormat="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89"/>
      <c r="P936" s="99"/>
      <c r="Q936" s="1"/>
      <c r="R936" s="3"/>
      <c r="S936" s="3"/>
    </row>
    <row r="937" spans="1:19" s="36" customFormat="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89"/>
      <c r="P937" s="99"/>
      <c r="Q937" s="1"/>
      <c r="R937" s="3"/>
      <c r="S937" s="3"/>
    </row>
    <row r="938" spans="1:19" s="36" customFormat="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89"/>
      <c r="P938" s="99"/>
      <c r="Q938" s="1"/>
      <c r="R938" s="3"/>
      <c r="S938" s="3"/>
    </row>
    <row r="939" spans="1:19" s="36" customFormat="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89"/>
      <c r="P939" s="99"/>
      <c r="Q939" s="1"/>
      <c r="R939" s="3"/>
      <c r="S939" s="3"/>
    </row>
    <row r="940" spans="1:19" s="36" customFormat="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89"/>
      <c r="P940" s="99"/>
      <c r="Q940" s="1"/>
      <c r="R940" s="3"/>
      <c r="S940" s="3"/>
    </row>
    <row r="941" spans="1:19" s="36" customFormat="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89"/>
      <c r="P941" s="99"/>
      <c r="Q941" s="1"/>
      <c r="R941" s="3"/>
      <c r="S941" s="3"/>
    </row>
    <row r="942" spans="1:19" s="36" customFormat="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89"/>
      <c r="P942" s="99"/>
      <c r="Q942" s="1"/>
      <c r="R942" s="3"/>
      <c r="S942" s="3"/>
    </row>
    <row r="943" spans="1:19" s="36" customFormat="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89"/>
      <c r="P943" s="99"/>
      <c r="Q943" s="1"/>
      <c r="R943" s="3"/>
      <c r="S943" s="3"/>
    </row>
    <row r="944" spans="1:19" s="36" customFormat="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89"/>
      <c r="P944" s="99"/>
      <c r="Q944" s="1"/>
      <c r="R944" s="3"/>
      <c r="S944" s="3"/>
    </row>
    <row r="945" spans="1:19" s="36" customFormat="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89"/>
      <c r="P945" s="99"/>
      <c r="Q945" s="1"/>
      <c r="R945" s="3"/>
      <c r="S945" s="3"/>
    </row>
    <row r="946" spans="1:19" s="36" customFormat="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89"/>
      <c r="P946" s="99"/>
      <c r="Q946" s="1"/>
      <c r="R946" s="3"/>
      <c r="S946" s="3"/>
    </row>
    <row r="947" spans="1:19" s="36" customFormat="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89"/>
      <c r="P947" s="99"/>
      <c r="Q947" s="1"/>
      <c r="R947" s="3"/>
      <c r="S947" s="3"/>
    </row>
    <row r="948" spans="1:19" s="36" customFormat="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89"/>
      <c r="P948" s="99"/>
      <c r="Q948" s="1"/>
      <c r="R948" s="3"/>
      <c r="S948" s="3"/>
    </row>
    <row r="949" spans="1:19" s="36" customFormat="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89"/>
      <c r="P949" s="99"/>
      <c r="Q949" s="1"/>
      <c r="R949" s="3"/>
      <c r="S949" s="3"/>
    </row>
    <row r="950" spans="1:19" s="36" customFormat="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89"/>
      <c r="P950" s="99"/>
      <c r="Q950" s="1"/>
      <c r="R950" s="3"/>
      <c r="S950" s="3"/>
    </row>
    <row r="951" spans="1:19" s="36" customFormat="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89"/>
      <c r="P951" s="99"/>
      <c r="Q951" s="1"/>
      <c r="R951" s="3"/>
      <c r="S951" s="3"/>
    </row>
    <row r="952" spans="1:19" s="36" customFormat="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89"/>
      <c r="P952" s="99"/>
      <c r="Q952" s="1"/>
      <c r="R952" s="3"/>
      <c r="S952" s="3"/>
    </row>
    <row r="953" spans="1:19" s="36" customFormat="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89"/>
      <c r="P953" s="99"/>
      <c r="Q953" s="1"/>
      <c r="R953" s="3"/>
      <c r="S953" s="3"/>
    </row>
    <row r="954" spans="1:19" s="36" customFormat="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89"/>
      <c r="P954" s="99"/>
      <c r="Q954" s="1"/>
      <c r="R954" s="3"/>
      <c r="S954" s="3"/>
    </row>
    <row r="955" spans="1:19" s="36" customFormat="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89"/>
      <c r="P955" s="99"/>
      <c r="Q955" s="1"/>
      <c r="R955" s="3"/>
      <c r="S955" s="3"/>
    </row>
    <row r="956" spans="1:19" s="36" customFormat="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89"/>
      <c r="P956" s="99"/>
      <c r="Q956" s="1"/>
      <c r="R956" s="3"/>
      <c r="S956" s="3"/>
    </row>
    <row r="957" spans="1:19" s="36" customFormat="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89"/>
      <c r="P957" s="99"/>
      <c r="Q957" s="1"/>
      <c r="R957" s="3"/>
      <c r="S957" s="3"/>
    </row>
    <row r="958" spans="1:19" s="36" customFormat="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89"/>
      <c r="P958" s="99"/>
      <c r="Q958" s="1"/>
      <c r="R958" s="3"/>
      <c r="S958" s="3"/>
    </row>
    <row r="959" spans="1:19" s="36" customFormat="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89"/>
      <c r="P959" s="99"/>
      <c r="Q959" s="1"/>
      <c r="R959" s="3"/>
      <c r="S959" s="3"/>
    </row>
    <row r="960" spans="1:19" s="36" customFormat="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89"/>
      <c r="P960" s="99"/>
      <c r="Q960" s="1"/>
      <c r="R960" s="3"/>
      <c r="S960" s="3"/>
    </row>
    <row r="961" spans="1:19" s="36" customFormat="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89"/>
      <c r="P961" s="99"/>
      <c r="Q961" s="1"/>
      <c r="R961" s="3"/>
      <c r="S961" s="3"/>
    </row>
    <row r="962" spans="1:19" s="36" customFormat="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89"/>
      <c r="P962" s="99"/>
      <c r="Q962" s="1"/>
      <c r="R962" s="3"/>
      <c r="S962" s="3"/>
    </row>
    <row r="963" spans="1:19" s="36" customFormat="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89"/>
      <c r="P963" s="99"/>
      <c r="Q963" s="1"/>
      <c r="R963" s="3"/>
      <c r="S963" s="3"/>
    </row>
    <row r="964" spans="1:19" s="36" customFormat="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89"/>
      <c r="P964" s="99"/>
      <c r="Q964" s="1"/>
      <c r="R964" s="3"/>
      <c r="S964" s="3"/>
    </row>
    <row r="965" spans="1:19" s="36" customFormat="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89"/>
      <c r="P965" s="99"/>
      <c r="Q965" s="1"/>
      <c r="R965" s="3"/>
      <c r="S965" s="3"/>
    </row>
    <row r="966" spans="1:19" s="36" customFormat="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89"/>
      <c r="P966" s="99"/>
      <c r="Q966" s="1"/>
      <c r="R966" s="3"/>
      <c r="S966" s="3"/>
    </row>
    <row r="967" spans="1:19" s="36" customFormat="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89"/>
      <c r="P967" s="99"/>
      <c r="Q967" s="1"/>
      <c r="R967" s="3"/>
      <c r="S967" s="3"/>
    </row>
    <row r="968" spans="1:19" s="36" customFormat="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89"/>
      <c r="P968" s="99"/>
      <c r="Q968" s="1"/>
      <c r="R968" s="3"/>
      <c r="S968" s="3"/>
    </row>
    <row r="969" spans="1:19" s="36" customFormat="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89"/>
      <c r="P969" s="99"/>
      <c r="Q969" s="1"/>
      <c r="R969" s="3"/>
      <c r="S969" s="3"/>
    </row>
    <row r="970" spans="1:19" s="36" customFormat="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89"/>
      <c r="P970" s="99"/>
      <c r="Q970" s="1"/>
      <c r="R970" s="3"/>
      <c r="S970" s="3"/>
    </row>
    <row r="971" spans="1:19" s="36" customFormat="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89"/>
      <c r="P971" s="99"/>
      <c r="Q971" s="1"/>
      <c r="R971" s="3"/>
      <c r="S971" s="3"/>
    </row>
    <row r="972" spans="1:19" s="36" customFormat="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89"/>
      <c r="P972" s="99"/>
      <c r="Q972" s="1"/>
      <c r="R972" s="3"/>
      <c r="S972" s="3"/>
    </row>
    <row r="973" spans="1:19" s="36" customFormat="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89"/>
      <c r="P973" s="99"/>
      <c r="Q973" s="1"/>
      <c r="R973" s="3"/>
      <c r="S973" s="3"/>
    </row>
    <row r="974" spans="1:19" s="36" customFormat="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89"/>
      <c r="P974" s="99"/>
      <c r="Q974" s="1"/>
      <c r="R974" s="3"/>
      <c r="S974" s="3"/>
    </row>
    <row r="975" spans="1:19" s="36" customFormat="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89"/>
      <c r="P975" s="99"/>
      <c r="Q975" s="1"/>
      <c r="R975" s="3"/>
      <c r="S975" s="3"/>
    </row>
    <row r="976" spans="1:19" s="36" customFormat="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89"/>
      <c r="P976" s="99"/>
      <c r="Q976" s="1"/>
      <c r="R976" s="3"/>
      <c r="S976" s="3"/>
    </row>
    <row r="977" spans="1:19" s="36" customFormat="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89"/>
      <c r="P977" s="99"/>
      <c r="Q977" s="1"/>
      <c r="R977" s="3"/>
      <c r="S977" s="3"/>
    </row>
    <row r="978" spans="1:19" s="36" customFormat="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89"/>
      <c r="P978" s="99"/>
      <c r="Q978" s="1"/>
      <c r="R978" s="3"/>
      <c r="S978" s="3"/>
    </row>
    <row r="979" spans="1:19" s="36" customFormat="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89"/>
      <c r="P979" s="99"/>
      <c r="Q979" s="1"/>
      <c r="R979" s="3"/>
      <c r="S979" s="3"/>
    </row>
    <row r="980" spans="1:19" s="36" customFormat="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89"/>
      <c r="P980" s="99"/>
      <c r="Q980" s="1"/>
      <c r="R980" s="3"/>
      <c r="S980" s="3"/>
    </row>
    <row r="981" spans="1:19" s="36" customFormat="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89"/>
      <c r="P981" s="99"/>
      <c r="Q981" s="1"/>
      <c r="R981" s="3"/>
      <c r="S981" s="3"/>
    </row>
    <row r="982" spans="1:19" s="36" customFormat="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89"/>
      <c r="P982" s="99"/>
      <c r="Q982" s="1"/>
      <c r="R982" s="3"/>
      <c r="S982" s="3"/>
    </row>
    <row r="983" spans="1:19" s="36" customFormat="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89"/>
      <c r="P983" s="99"/>
      <c r="Q983" s="1"/>
      <c r="R983" s="3"/>
      <c r="S983" s="3"/>
    </row>
    <row r="984" spans="1:19" s="36" customFormat="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89"/>
      <c r="P984" s="99"/>
      <c r="Q984" s="1"/>
      <c r="R984" s="3"/>
      <c r="S984" s="3"/>
    </row>
    <row r="985" spans="1:19" s="36" customFormat="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89"/>
      <c r="P985" s="99"/>
      <c r="Q985" s="1"/>
      <c r="R985" s="3"/>
      <c r="S985" s="3"/>
    </row>
    <row r="986" spans="1:19" s="36" customFormat="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89"/>
      <c r="P986" s="99"/>
      <c r="Q986" s="1"/>
      <c r="R986" s="3"/>
      <c r="S986" s="3"/>
    </row>
    <row r="987" spans="1:19" s="36" customFormat="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89"/>
      <c r="P987" s="99"/>
      <c r="Q987" s="1"/>
      <c r="R987" s="3"/>
      <c r="S987" s="3"/>
    </row>
    <row r="988" spans="1:19" s="36" customFormat="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89"/>
      <c r="P988" s="99"/>
      <c r="Q988" s="1"/>
      <c r="R988" s="3"/>
      <c r="S988" s="3"/>
    </row>
    <row r="989" spans="1:19" s="36" customFormat="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89"/>
      <c r="P989" s="99"/>
      <c r="Q989" s="1"/>
      <c r="R989" s="3"/>
      <c r="S989" s="3"/>
    </row>
    <row r="990" spans="1:19" s="36" customFormat="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89"/>
      <c r="P990" s="99"/>
      <c r="Q990" s="1"/>
      <c r="R990" s="3"/>
      <c r="S990" s="3"/>
    </row>
    <row r="991" spans="1:19" s="36" customFormat="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89"/>
      <c r="P991" s="99"/>
      <c r="Q991" s="1"/>
      <c r="R991" s="3"/>
      <c r="S991" s="3"/>
    </row>
    <row r="992" spans="1:19" s="36" customFormat="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89"/>
      <c r="P992" s="99"/>
      <c r="Q992" s="1"/>
      <c r="R992" s="3"/>
      <c r="S992" s="3"/>
    </row>
    <row r="993" spans="1:19" s="36" customFormat="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89"/>
      <c r="P993" s="99"/>
      <c r="Q993" s="1"/>
      <c r="R993" s="3"/>
      <c r="S993" s="3"/>
    </row>
    <row r="994" spans="1:19" s="36" customFormat="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89"/>
      <c r="P994" s="99"/>
      <c r="Q994" s="1"/>
      <c r="R994" s="3"/>
      <c r="S994" s="3"/>
    </row>
    <row r="995" spans="1:19" s="36" customFormat="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89"/>
      <c r="P995" s="99"/>
      <c r="Q995" s="1"/>
      <c r="R995" s="3"/>
      <c r="S995" s="3"/>
    </row>
    <row r="996" spans="1:19" s="36" customFormat="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89"/>
      <c r="P996" s="99"/>
      <c r="Q996" s="1"/>
      <c r="R996" s="3"/>
      <c r="S996" s="3"/>
    </row>
    <row r="997" spans="1:19" s="36" customFormat="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89"/>
      <c r="P997" s="99"/>
      <c r="Q997" s="1"/>
      <c r="R997" s="3"/>
      <c r="S997" s="3"/>
    </row>
    <row r="998" spans="1:19" s="36" customFormat="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89"/>
      <c r="P998" s="99"/>
      <c r="Q998" s="1"/>
      <c r="R998" s="3"/>
      <c r="S998" s="3"/>
    </row>
    <row r="999" spans="1:19" s="36" customFormat="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89"/>
      <c r="P999" s="99"/>
      <c r="Q999" s="1"/>
      <c r="R999" s="3"/>
      <c r="S999" s="3"/>
    </row>
    <row r="1000" spans="1:19" s="36" customFormat="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89"/>
      <c r="P1000" s="99"/>
      <c r="Q1000" s="1"/>
      <c r="R1000" s="3"/>
      <c r="S1000" s="3"/>
    </row>
    <row r="1001" spans="1:19" s="36" customFormat="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89"/>
      <c r="P1001" s="99"/>
      <c r="Q1001" s="1"/>
      <c r="R1001" s="3"/>
      <c r="S1001" s="3"/>
    </row>
    <row r="1002" spans="1:19" s="36" customFormat="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89"/>
      <c r="P1002" s="99"/>
      <c r="Q1002" s="1"/>
      <c r="R1002" s="3"/>
      <c r="S1002" s="3"/>
    </row>
    <row r="1003" spans="1:19" s="36" customFormat="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89"/>
      <c r="P1003" s="99"/>
      <c r="Q1003" s="1"/>
      <c r="R1003" s="3"/>
      <c r="S1003" s="3"/>
    </row>
    <row r="1004" spans="1:19" s="36" customFormat="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89"/>
      <c r="P1004" s="99"/>
      <c r="Q1004" s="1"/>
      <c r="R1004" s="3"/>
      <c r="S1004" s="3"/>
    </row>
    <row r="1005" spans="1:19" s="36" customFormat="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89"/>
      <c r="P1005" s="99"/>
      <c r="Q1005" s="1"/>
      <c r="R1005" s="3"/>
      <c r="S1005" s="3"/>
    </row>
    <row r="1006" spans="1:19" s="36" customFormat="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89"/>
      <c r="P1006" s="99"/>
      <c r="Q1006" s="1"/>
      <c r="R1006" s="3"/>
      <c r="S1006" s="3"/>
    </row>
    <row r="1007" spans="1:19" s="36" customFormat="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89"/>
      <c r="P1007" s="99"/>
      <c r="Q1007" s="1"/>
      <c r="R1007" s="3"/>
      <c r="S1007" s="3"/>
    </row>
    <row r="1008" spans="1:19" s="36" customFormat="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89"/>
      <c r="P1008" s="99"/>
      <c r="Q1008" s="1"/>
      <c r="R1008" s="3"/>
      <c r="S1008" s="3"/>
    </row>
    <row r="1009" spans="1:19" s="36" customFormat="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89"/>
      <c r="P1009" s="99"/>
      <c r="Q1009" s="1"/>
      <c r="R1009" s="3"/>
      <c r="S1009" s="3"/>
    </row>
    <row r="1010" spans="1:19" s="36" customFormat="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89"/>
      <c r="P1010" s="99"/>
      <c r="Q1010" s="1"/>
      <c r="R1010" s="3"/>
      <c r="S1010" s="3"/>
    </row>
    <row r="1011" spans="1:19" s="36" customFormat="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89"/>
      <c r="P1011" s="99"/>
      <c r="Q1011" s="1"/>
      <c r="R1011" s="3"/>
      <c r="S1011" s="3"/>
    </row>
    <row r="1012" spans="1:19" s="36" customFormat="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89"/>
      <c r="P1012" s="99"/>
      <c r="Q1012" s="1"/>
      <c r="R1012" s="3"/>
      <c r="S1012" s="3"/>
    </row>
    <row r="1013" spans="1:19" s="36" customFormat="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89"/>
      <c r="P1013" s="99"/>
      <c r="Q1013" s="1"/>
      <c r="R1013" s="3"/>
      <c r="S1013" s="3"/>
    </row>
    <row r="1014" spans="1:19" s="36" customFormat="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89"/>
      <c r="P1014" s="99"/>
      <c r="Q1014" s="1"/>
      <c r="R1014" s="3"/>
      <c r="S1014" s="3"/>
    </row>
    <row r="1015" spans="1:19" s="36" customFormat="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89"/>
      <c r="P1015" s="99"/>
      <c r="Q1015" s="1"/>
      <c r="R1015" s="3"/>
      <c r="S1015" s="3"/>
    </row>
    <row r="1016" spans="1:19" s="36" customFormat="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89"/>
      <c r="P1016" s="99"/>
      <c r="Q1016" s="1"/>
      <c r="R1016" s="3"/>
      <c r="S1016" s="3"/>
    </row>
    <row r="1017" spans="1:19" s="36" customFormat="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89"/>
      <c r="P1017" s="99"/>
      <c r="Q1017" s="1"/>
      <c r="R1017" s="3"/>
      <c r="S1017" s="3"/>
    </row>
    <row r="1018" spans="1:19" s="36" customFormat="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89"/>
      <c r="P1018" s="99"/>
      <c r="Q1018" s="1"/>
      <c r="R1018" s="3"/>
      <c r="S1018" s="3"/>
    </row>
    <row r="1019" spans="1:19" s="36" customFormat="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89"/>
      <c r="P1019" s="99"/>
      <c r="Q1019" s="1"/>
      <c r="R1019" s="3"/>
      <c r="S1019" s="3"/>
    </row>
    <row r="1020" spans="1:19" s="36" customFormat="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89"/>
      <c r="P1020" s="99"/>
      <c r="Q1020" s="1"/>
      <c r="R1020" s="3"/>
      <c r="S1020" s="3"/>
    </row>
    <row r="1021" spans="1:19" s="36" customFormat="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89"/>
      <c r="P1021" s="99"/>
      <c r="Q1021" s="1"/>
      <c r="R1021" s="3"/>
      <c r="S1021" s="3"/>
    </row>
    <row r="1022" spans="1:19" s="36" customFormat="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89"/>
      <c r="P1022" s="99"/>
      <c r="Q1022" s="1"/>
      <c r="R1022" s="3"/>
      <c r="S1022" s="3"/>
    </row>
    <row r="1023" spans="1:19" s="36" customFormat="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89"/>
      <c r="P1023" s="99"/>
      <c r="Q1023" s="1"/>
      <c r="R1023" s="3"/>
      <c r="S1023" s="3"/>
    </row>
    <row r="1024" spans="1:19" s="36" customFormat="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89"/>
      <c r="P1024" s="99"/>
      <c r="Q1024" s="1"/>
      <c r="R1024" s="3"/>
      <c r="S1024" s="3"/>
    </row>
    <row r="1025" spans="1:19" s="36" customFormat="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89"/>
      <c r="P1025" s="99"/>
      <c r="Q1025" s="1"/>
      <c r="R1025" s="3"/>
      <c r="S1025" s="3"/>
    </row>
    <row r="1026" spans="1:19" s="36" customFormat="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89"/>
      <c r="P1026" s="99"/>
      <c r="Q1026" s="1"/>
      <c r="R1026" s="3"/>
      <c r="S1026" s="3"/>
    </row>
    <row r="1027" spans="1:19" s="36" customFormat="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89"/>
      <c r="P1027" s="99"/>
      <c r="Q1027" s="1"/>
      <c r="R1027" s="3"/>
      <c r="S1027" s="3"/>
    </row>
    <row r="1028" spans="1:19" s="36" customFormat="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89"/>
      <c r="P1028" s="99"/>
      <c r="Q1028" s="1"/>
      <c r="R1028" s="3"/>
      <c r="S1028" s="3"/>
    </row>
    <row r="1029" spans="1:19" s="36" customFormat="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89"/>
      <c r="P1029" s="99"/>
      <c r="Q1029" s="1"/>
      <c r="R1029" s="3"/>
      <c r="S1029" s="3"/>
    </row>
    <row r="1030" spans="1:19" s="36" customFormat="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89"/>
      <c r="P1030" s="99"/>
      <c r="Q1030" s="1"/>
      <c r="R1030" s="3"/>
      <c r="S1030" s="3"/>
    </row>
    <row r="1031" spans="1:19" s="36" customFormat="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89"/>
      <c r="P1031" s="99"/>
      <c r="Q1031" s="1"/>
      <c r="R1031" s="3"/>
      <c r="S1031" s="3"/>
    </row>
    <row r="1032" spans="1:19" s="36" customFormat="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89"/>
      <c r="P1032" s="99"/>
      <c r="Q1032" s="1"/>
      <c r="R1032" s="3"/>
      <c r="S1032" s="3"/>
    </row>
    <row r="1033" spans="1:19" s="36" customFormat="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89"/>
      <c r="P1033" s="99"/>
      <c r="Q1033" s="1"/>
      <c r="R1033" s="3"/>
      <c r="S1033" s="3"/>
    </row>
    <row r="1034" spans="1:19" s="36" customFormat="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89"/>
      <c r="P1034" s="99"/>
      <c r="Q1034" s="1"/>
      <c r="R1034" s="3"/>
      <c r="S1034" s="3"/>
    </row>
    <row r="1035" spans="1:19" s="36" customFormat="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89"/>
      <c r="P1035" s="99"/>
      <c r="Q1035" s="1"/>
      <c r="R1035" s="3"/>
      <c r="S1035" s="3"/>
    </row>
    <row r="1036" spans="1:19" s="36" customFormat="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89"/>
      <c r="P1036" s="99"/>
      <c r="Q1036" s="1"/>
      <c r="R1036" s="3"/>
      <c r="S1036" s="3"/>
    </row>
    <row r="1037" spans="1:19" s="36" customFormat="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89"/>
      <c r="P1037" s="99"/>
      <c r="Q1037" s="1"/>
      <c r="R1037" s="3"/>
      <c r="S1037" s="3"/>
    </row>
    <row r="1038" spans="1:19" s="36" customFormat="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89"/>
      <c r="P1038" s="99"/>
      <c r="Q1038" s="1"/>
      <c r="R1038" s="3"/>
      <c r="S1038" s="3"/>
    </row>
    <row r="1039" spans="1:19" s="36" customFormat="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89"/>
      <c r="P1039" s="99"/>
      <c r="Q1039" s="1"/>
      <c r="R1039" s="3"/>
      <c r="S1039" s="3"/>
    </row>
    <row r="1040" spans="1:19" s="36" customFormat="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89"/>
      <c r="P1040" s="99"/>
      <c r="Q1040" s="1"/>
      <c r="R1040" s="3"/>
      <c r="S1040" s="3"/>
    </row>
    <row r="1041" spans="1:19" s="36" customFormat="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89"/>
      <c r="P1041" s="99"/>
      <c r="Q1041" s="1"/>
      <c r="R1041" s="3"/>
      <c r="S1041" s="3"/>
    </row>
    <row r="1042" spans="1:19" s="36" customFormat="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89"/>
      <c r="P1042" s="99"/>
      <c r="Q1042" s="1"/>
      <c r="R1042" s="3"/>
      <c r="S1042" s="3"/>
    </row>
    <row r="1043" spans="1:19" s="36" customFormat="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89"/>
      <c r="P1043" s="99"/>
      <c r="Q1043" s="1"/>
      <c r="R1043" s="3"/>
      <c r="S1043" s="3"/>
    </row>
    <row r="1044" spans="1:19" s="36" customFormat="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89"/>
      <c r="P1044" s="99"/>
      <c r="Q1044" s="1"/>
      <c r="R1044" s="3"/>
      <c r="S1044" s="3"/>
    </row>
    <row r="1045" spans="1:19" s="36" customFormat="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89"/>
      <c r="P1045" s="99"/>
      <c r="Q1045" s="1"/>
      <c r="R1045" s="3"/>
      <c r="S1045" s="3"/>
    </row>
    <row r="1046" spans="1:19" s="36" customFormat="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89"/>
      <c r="P1046" s="99"/>
      <c r="Q1046" s="1"/>
      <c r="R1046" s="3"/>
      <c r="S1046" s="3"/>
    </row>
    <row r="1047" spans="1:19" s="36" customFormat="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89"/>
      <c r="P1047" s="99"/>
      <c r="Q1047" s="1"/>
      <c r="R1047" s="3"/>
      <c r="S1047" s="3"/>
    </row>
    <row r="1048" spans="1:19" s="36" customFormat="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89"/>
      <c r="P1048" s="99"/>
      <c r="Q1048" s="1"/>
      <c r="R1048" s="3"/>
      <c r="S1048" s="3"/>
    </row>
    <row r="1049" spans="1:19" s="36" customFormat="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89"/>
      <c r="P1049" s="99"/>
      <c r="Q1049" s="1"/>
      <c r="R1049" s="3"/>
      <c r="S1049" s="3"/>
    </row>
    <row r="1050" spans="1:19" s="36" customFormat="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89"/>
      <c r="P1050" s="99"/>
      <c r="Q1050" s="1"/>
      <c r="R1050" s="3"/>
      <c r="S1050" s="3"/>
    </row>
    <row r="1051" spans="1:19" s="36" customFormat="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89"/>
      <c r="P1051" s="99"/>
      <c r="Q1051" s="1"/>
      <c r="R1051" s="3"/>
      <c r="S1051" s="3"/>
    </row>
    <row r="1052" spans="1:19" s="36" customFormat="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89"/>
      <c r="P1052" s="99"/>
      <c r="Q1052" s="1"/>
      <c r="R1052" s="3"/>
      <c r="S1052" s="3"/>
    </row>
    <row r="1053" spans="1:19" s="36" customFormat="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89"/>
      <c r="P1053" s="99"/>
      <c r="Q1053" s="1"/>
      <c r="R1053" s="3"/>
      <c r="S1053" s="3"/>
    </row>
    <row r="1054" spans="1:19" s="36" customFormat="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89"/>
      <c r="P1054" s="99"/>
      <c r="Q1054" s="1"/>
      <c r="R1054" s="3"/>
      <c r="S1054" s="3"/>
    </row>
    <row r="1055" spans="1:19" s="36" customFormat="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89"/>
      <c r="P1055" s="99"/>
      <c r="Q1055" s="1"/>
      <c r="R1055" s="3"/>
      <c r="S1055" s="3"/>
    </row>
    <row r="1056" spans="1:19" s="36" customFormat="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89"/>
      <c r="P1056" s="99"/>
      <c r="Q1056" s="1"/>
      <c r="R1056" s="3"/>
      <c r="S1056" s="3"/>
    </row>
    <row r="1057" spans="1:19" s="36" customFormat="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89"/>
      <c r="P1057" s="99"/>
      <c r="Q1057" s="1"/>
      <c r="R1057" s="3"/>
      <c r="S1057" s="3"/>
    </row>
    <row r="1058" spans="1:19" s="36" customFormat="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89"/>
      <c r="P1058" s="99"/>
      <c r="Q1058" s="1"/>
      <c r="R1058" s="3"/>
      <c r="S1058" s="3"/>
    </row>
    <row r="1059" spans="1:19" s="36" customFormat="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89"/>
      <c r="P1059" s="99"/>
      <c r="Q1059" s="1"/>
      <c r="R1059" s="3"/>
      <c r="S1059" s="3"/>
    </row>
    <row r="1060" spans="1:19" s="36" customFormat="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89"/>
      <c r="P1060" s="99"/>
      <c r="Q1060" s="1"/>
      <c r="R1060" s="3"/>
      <c r="S1060" s="3"/>
    </row>
    <row r="1061" spans="1:19" s="36" customFormat="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89"/>
      <c r="P1061" s="99"/>
      <c r="Q1061" s="1"/>
      <c r="R1061" s="3"/>
      <c r="S1061" s="3"/>
    </row>
    <row r="1062" spans="1:19" s="36" customFormat="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89"/>
      <c r="P1062" s="99"/>
      <c r="Q1062" s="1"/>
      <c r="R1062" s="3"/>
      <c r="S1062" s="3"/>
    </row>
    <row r="1063" spans="1:19" s="36" customFormat="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89"/>
      <c r="P1063" s="99"/>
      <c r="Q1063" s="1"/>
      <c r="R1063" s="3"/>
      <c r="S1063" s="3"/>
    </row>
    <row r="1064" spans="1:19" s="36" customFormat="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89"/>
      <c r="P1064" s="99"/>
      <c r="Q1064" s="1"/>
      <c r="R1064" s="3"/>
      <c r="S1064" s="3"/>
    </row>
    <row r="1065" spans="1:19" s="36" customFormat="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89"/>
      <c r="P1065" s="99"/>
      <c r="Q1065" s="1"/>
      <c r="R1065" s="3"/>
      <c r="S1065" s="3"/>
    </row>
    <row r="1066" spans="1:19" s="36" customFormat="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89"/>
      <c r="P1066" s="99"/>
      <c r="Q1066" s="1"/>
      <c r="R1066" s="3"/>
      <c r="S1066" s="3"/>
    </row>
    <row r="1067" spans="1:19" s="36" customFormat="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89"/>
      <c r="P1067" s="99"/>
      <c r="Q1067" s="1"/>
      <c r="R1067" s="3"/>
      <c r="S1067" s="3"/>
    </row>
    <row r="1068" spans="1:19" s="36" customFormat="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89"/>
      <c r="P1068" s="99"/>
      <c r="Q1068" s="1"/>
      <c r="R1068" s="3"/>
      <c r="S1068" s="3"/>
    </row>
    <row r="1069" spans="1:19" s="36" customFormat="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89"/>
      <c r="P1069" s="99"/>
      <c r="Q1069" s="1"/>
      <c r="R1069" s="3"/>
      <c r="S1069" s="3"/>
    </row>
    <row r="1070" spans="1:19" s="36" customFormat="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89"/>
      <c r="P1070" s="99"/>
      <c r="Q1070" s="1"/>
      <c r="R1070" s="3"/>
      <c r="S1070" s="3"/>
    </row>
    <row r="1071" spans="1:19" s="36" customFormat="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89"/>
      <c r="P1071" s="99"/>
      <c r="Q1071" s="1"/>
      <c r="R1071" s="3"/>
      <c r="S1071" s="3"/>
    </row>
    <row r="1072" spans="1:19" s="36" customFormat="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89"/>
      <c r="P1072" s="99"/>
      <c r="Q1072" s="1"/>
      <c r="R1072" s="3"/>
      <c r="S1072" s="3"/>
    </row>
    <row r="1073" spans="1:19" s="36" customFormat="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89"/>
      <c r="P1073" s="99"/>
      <c r="Q1073" s="1"/>
      <c r="R1073" s="3"/>
      <c r="S1073" s="3"/>
    </row>
    <row r="1074" spans="1:19" s="36" customFormat="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89"/>
      <c r="P1074" s="99"/>
      <c r="Q1074" s="1"/>
      <c r="R1074" s="3"/>
      <c r="S1074" s="3"/>
    </row>
    <row r="1075" spans="1:19" s="36" customFormat="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89"/>
      <c r="P1075" s="99"/>
      <c r="Q1075" s="1"/>
      <c r="R1075" s="3"/>
      <c r="S1075" s="3"/>
    </row>
    <row r="1076" spans="1:19" s="36" customFormat="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89"/>
      <c r="P1076" s="99"/>
      <c r="Q1076" s="1"/>
      <c r="R1076" s="3"/>
      <c r="S1076" s="3"/>
    </row>
    <row r="1077" spans="1:19" s="36" customFormat="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89"/>
      <c r="P1077" s="99"/>
      <c r="Q1077" s="1"/>
      <c r="R1077" s="3"/>
      <c r="S1077" s="3"/>
    </row>
    <row r="1078" spans="1:19" s="36" customFormat="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89"/>
      <c r="P1078" s="99"/>
      <c r="Q1078" s="1"/>
      <c r="R1078" s="3"/>
      <c r="S1078" s="3"/>
    </row>
    <row r="1079" spans="1:19" s="36" customFormat="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89"/>
      <c r="P1079" s="99"/>
      <c r="Q1079" s="1"/>
      <c r="R1079" s="3"/>
      <c r="S1079" s="3"/>
    </row>
    <row r="1080" spans="1:19" s="36" customFormat="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89"/>
      <c r="P1080" s="99"/>
      <c r="Q1080" s="1"/>
      <c r="R1080" s="3"/>
      <c r="S1080" s="3"/>
    </row>
    <row r="1081" spans="1:19" s="36" customFormat="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89"/>
      <c r="P1081" s="99"/>
      <c r="Q1081" s="1"/>
      <c r="R1081" s="3"/>
      <c r="S1081" s="3"/>
    </row>
    <row r="1082" spans="1:19" s="36" customFormat="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89"/>
      <c r="P1082" s="99"/>
      <c r="Q1082" s="1"/>
      <c r="R1082" s="3"/>
      <c r="S1082" s="3"/>
    </row>
    <row r="1083" spans="1:19" s="36" customFormat="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89"/>
      <c r="P1083" s="99"/>
      <c r="Q1083" s="1"/>
      <c r="R1083" s="3"/>
      <c r="S1083" s="3"/>
    </row>
    <row r="1084" spans="1:19" s="36" customFormat="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89"/>
      <c r="P1084" s="99"/>
      <c r="Q1084" s="1"/>
      <c r="R1084" s="3"/>
      <c r="S1084" s="3"/>
    </row>
    <row r="1085" spans="1:19" s="36" customFormat="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89"/>
      <c r="P1085" s="99"/>
      <c r="Q1085" s="1"/>
      <c r="R1085" s="3"/>
      <c r="S1085" s="3"/>
    </row>
    <row r="1086" spans="1:19" s="36" customFormat="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89"/>
      <c r="P1086" s="99"/>
      <c r="Q1086" s="1"/>
      <c r="R1086" s="3"/>
      <c r="S1086" s="3"/>
    </row>
    <row r="1087" spans="1:19" s="36" customFormat="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89"/>
      <c r="P1087" s="99"/>
      <c r="Q1087" s="1"/>
      <c r="R1087" s="3"/>
      <c r="S1087" s="3"/>
    </row>
    <row r="1088" spans="1:19" s="36" customFormat="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89"/>
      <c r="P1088" s="99"/>
      <c r="Q1088" s="1"/>
      <c r="R1088" s="3"/>
      <c r="S1088" s="3"/>
    </row>
    <row r="1089" spans="1:19" s="36" customFormat="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89"/>
      <c r="P1089" s="99"/>
      <c r="Q1089" s="1"/>
      <c r="R1089" s="3"/>
      <c r="S1089" s="3"/>
    </row>
    <row r="1090" spans="1:19" s="36" customFormat="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89"/>
      <c r="P1090" s="99"/>
      <c r="Q1090" s="1"/>
      <c r="R1090" s="3"/>
      <c r="S1090" s="3"/>
    </row>
    <row r="1091" spans="1:19" s="36" customFormat="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89"/>
      <c r="P1091" s="99"/>
      <c r="Q1091" s="1"/>
      <c r="R1091" s="3"/>
      <c r="S1091" s="3"/>
    </row>
    <row r="1092" spans="1:19" s="36" customFormat="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89"/>
      <c r="P1092" s="99"/>
      <c r="Q1092" s="1"/>
      <c r="R1092" s="3"/>
      <c r="S1092" s="3"/>
    </row>
    <row r="1093" spans="1:19" s="36" customFormat="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89"/>
      <c r="P1093" s="99"/>
      <c r="Q1093" s="1"/>
      <c r="R1093" s="3"/>
      <c r="S1093" s="3"/>
    </row>
    <row r="1094" spans="1:19" s="36" customFormat="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89"/>
      <c r="P1094" s="99"/>
      <c r="Q1094" s="1"/>
      <c r="R1094" s="3"/>
      <c r="S1094" s="3"/>
    </row>
    <row r="1095" spans="1:19" s="36" customFormat="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89"/>
      <c r="P1095" s="99"/>
      <c r="Q1095" s="1"/>
      <c r="R1095" s="3"/>
      <c r="S1095" s="3"/>
    </row>
    <row r="1096" spans="1:19" s="36" customFormat="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89"/>
      <c r="P1096" s="99"/>
      <c r="Q1096" s="1"/>
      <c r="R1096" s="3"/>
      <c r="S1096" s="3"/>
    </row>
    <row r="1097" spans="1:19" s="36" customFormat="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89"/>
      <c r="P1097" s="99"/>
      <c r="Q1097" s="1"/>
      <c r="R1097" s="3"/>
      <c r="S1097" s="3"/>
    </row>
    <row r="1098" spans="1:19" s="36" customFormat="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89"/>
      <c r="P1098" s="99"/>
      <c r="Q1098" s="1"/>
      <c r="R1098" s="3"/>
      <c r="S1098" s="3"/>
    </row>
    <row r="1099" spans="1:19" s="36" customFormat="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89"/>
      <c r="P1099" s="99"/>
      <c r="Q1099" s="1"/>
      <c r="R1099" s="3"/>
      <c r="S1099" s="3"/>
    </row>
    <row r="1100" spans="1:19" s="36" customFormat="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89"/>
      <c r="P1100" s="99"/>
      <c r="Q1100" s="1"/>
      <c r="R1100" s="3"/>
      <c r="S1100" s="3"/>
    </row>
    <row r="1101" spans="1:19" s="36" customFormat="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89"/>
      <c r="P1101" s="99"/>
      <c r="Q1101" s="1"/>
      <c r="R1101" s="3"/>
      <c r="S1101" s="3"/>
    </row>
    <row r="1102" spans="1:19" s="36" customFormat="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89"/>
      <c r="P1102" s="99"/>
      <c r="Q1102" s="1"/>
      <c r="R1102" s="3"/>
      <c r="S1102" s="3"/>
    </row>
    <row r="1103" spans="1:19" s="36" customFormat="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89"/>
      <c r="P1103" s="99"/>
      <c r="Q1103" s="1"/>
      <c r="R1103" s="3"/>
      <c r="S1103" s="3"/>
    </row>
    <row r="1104" spans="1:19" s="36" customFormat="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89"/>
      <c r="P1104" s="99"/>
      <c r="Q1104" s="1"/>
      <c r="R1104" s="3"/>
      <c r="S1104" s="3"/>
    </row>
    <row r="1105" spans="1:19" s="36" customFormat="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89"/>
      <c r="P1105" s="99"/>
      <c r="Q1105" s="1"/>
      <c r="R1105" s="3"/>
      <c r="S1105" s="3"/>
    </row>
    <row r="1106" spans="1:19" s="36" customFormat="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89"/>
      <c r="P1106" s="99"/>
      <c r="Q1106" s="1"/>
      <c r="R1106" s="3"/>
      <c r="S1106" s="3"/>
    </row>
    <row r="1107" spans="1:19" s="36" customFormat="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89"/>
      <c r="P1107" s="99"/>
      <c r="Q1107" s="1"/>
      <c r="R1107" s="3"/>
      <c r="S1107" s="3"/>
    </row>
    <row r="1108" spans="1:19" s="36" customFormat="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89"/>
      <c r="P1108" s="99"/>
      <c r="Q1108" s="1"/>
      <c r="R1108" s="3"/>
      <c r="S1108" s="3"/>
    </row>
    <row r="1109" spans="1:19" s="36" customFormat="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89"/>
      <c r="P1109" s="99"/>
      <c r="Q1109" s="1"/>
      <c r="R1109" s="3"/>
      <c r="S1109" s="3"/>
    </row>
    <row r="1110" spans="1:19" s="36" customFormat="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89"/>
      <c r="P1110" s="99"/>
      <c r="Q1110" s="1"/>
      <c r="R1110" s="3"/>
      <c r="S1110" s="3"/>
    </row>
    <row r="1111" spans="1:19" s="36" customFormat="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89"/>
      <c r="P1111" s="99"/>
      <c r="Q1111" s="1"/>
      <c r="R1111" s="3"/>
      <c r="S1111" s="3"/>
    </row>
    <row r="1112" spans="1:19" s="36" customFormat="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89"/>
      <c r="P1112" s="99"/>
      <c r="Q1112" s="1"/>
      <c r="R1112" s="3"/>
      <c r="S1112" s="3"/>
    </row>
    <row r="1113" spans="1:19" s="36" customFormat="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89"/>
      <c r="P1113" s="99"/>
      <c r="Q1113" s="1"/>
      <c r="R1113" s="3"/>
      <c r="S1113" s="3"/>
    </row>
    <row r="1114" spans="1:19" s="36" customFormat="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89"/>
      <c r="P1114" s="99"/>
      <c r="Q1114" s="1"/>
      <c r="R1114" s="3"/>
      <c r="S1114" s="3"/>
    </row>
    <row r="1115" spans="1:19" s="36" customFormat="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89"/>
      <c r="P1115" s="99"/>
      <c r="Q1115" s="1"/>
      <c r="R1115" s="3"/>
      <c r="S1115" s="3"/>
    </row>
    <row r="1116" spans="1:19" s="36" customFormat="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89"/>
      <c r="P1116" s="99"/>
      <c r="Q1116" s="1"/>
      <c r="R1116" s="3"/>
      <c r="S1116" s="3"/>
    </row>
    <row r="1117" spans="1:19" s="36" customFormat="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89"/>
      <c r="P1117" s="99"/>
      <c r="Q1117" s="1"/>
      <c r="R1117" s="3"/>
      <c r="S1117" s="3"/>
    </row>
    <row r="1118" spans="1:19" s="36" customFormat="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89"/>
      <c r="P1118" s="99"/>
      <c r="Q1118" s="1"/>
      <c r="R1118" s="3"/>
      <c r="S1118" s="3"/>
    </row>
    <row r="1119" spans="1:19" s="36" customFormat="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89"/>
      <c r="P1119" s="99"/>
      <c r="Q1119" s="1"/>
      <c r="R1119" s="3"/>
      <c r="S1119" s="3"/>
    </row>
    <row r="1120" spans="1:19" s="36" customFormat="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89"/>
      <c r="P1120" s="99"/>
      <c r="Q1120" s="1"/>
      <c r="R1120" s="3"/>
      <c r="S1120" s="3"/>
    </row>
    <row r="1121" spans="1:19" s="36" customFormat="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89"/>
      <c r="P1121" s="99"/>
      <c r="Q1121" s="1"/>
      <c r="R1121" s="3"/>
      <c r="S1121" s="3"/>
    </row>
    <row r="1122" spans="1:19" s="36" customFormat="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89"/>
      <c r="P1122" s="99"/>
      <c r="Q1122" s="1"/>
      <c r="R1122" s="3"/>
      <c r="S1122" s="3"/>
    </row>
    <row r="1123" spans="1:19" s="36" customFormat="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89"/>
      <c r="P1123" s="99"/>
      <c r="Q1123" s="1"/>
      <c r="R1123" s="3"/>
      <c r="S1123" s="3"/>
    </row>
    <row r="1124" spans="1:19" s="36" customFormat="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89"/>
      <c r="P1124" s="99"/>
      <c r="Q1124" s="1"/>
      <c r="R1124" s="3"/>
      <c r="S1124" s="3"/>
    </row>
    <row r="1125" spans="1:19" s="36" customFormat="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89"/>
      <c r="P1125" s="99"/>
      <c r="Q1125" s="1"/>
      <c r="R1125" s="3"/>
      <c r="S1125" s="3"/>
    </row>
    <row r="1126" spans="1:19" s="36" customFormat="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89"/>
      <c r="P1126" s="99"/>
      <c r="Q1126" s="1"/>
      <c r="R1126" s="3"/>
      <c r="S1126" s="3"/>
    </row>
    <row r="1127" spans="1:19" s="36" customFormat="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89"/>
      <c r="P1127" s="99"/>
      <c r="Q1127" s="1"/>
      <c r="R1127" s="3"/>
      <c r="S1127" s="3"/>
    </row>
    <row r="1128" spans="1:19" s="36" customFormat="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89"/>
      <c r="P1128" s="99"/>
      <c r="Q1128" s="1"/>
      <c r="R1128" s="3"/>
      <c r="S1128" s="3"/>
    </row>
    <row r="1129" spans="1:19" s="36" customFormat="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89"/>
      <c r="P1129" s="99"/>
      <c r="Q1129" s="1"/>
      <c r="R1129" s="3"/>
      <c r="S1129" s="3"/>
    </row>
    <row r="1130" spans="1:19" s="36" customFormat="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89"/>
      <c r="P1130" s="99"/>
      <c r="Q1130" s="1"/>
      <c r="R1130" s="3"/>
      <c r="S1130" s="3"/>
    </row>
    <row r="1131" spans="1:19" s="36" customFormat="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89"/>
      <c r="P1131" s="99"/>
      <c r="Q1131" s="1"/>
      <c r="R1131" s="3"/>
      <c r="S1131" s="3"/>
    </row>
    <row r="1132" spans="1:19" s="36" customFormat="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89"/>
      <c r="P1132" s="99"/>
      <c r="Q1132" s="1"/>
      <c r="R1132" s="3"/>
      <c r="S1132" s="3"/>
    </row>
    <row r="1133" spans="1:19" s="36" customFormat="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89"/>
      <c r="P1133" s="99"/>
      <c r="Q1133" s="1"/>
      <c r="R1133" s="3"/>
      <c r="S1133" s="3"/>
    </row>
    <row r="1134" spans="1:19" s="36" customFormat="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89"/>
      <c r="P1134" s="99"/>
      <c r="Q1134" s="1"/>
      <c r="R1134" s="3"/>
      <c r="S1134" s="3"/>
    </row>
    <row r="1135" spans="1:19" s="36" customFormat="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89"/>
      <c r="P1135" s="99"/>
      <c r="Q1135" s="1"/>
      <c r="R1135" s="3"/>
      <c r="S1135" s="3"/>
    </row>
    <row r="1136" spans="1:19" s="36" customFormat="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89"/>
      <c r="P1136" s="99"/>
      <c r="Q1136" s="1"/>
      <c r="R1136" s="3"/>
      <c r="S1136" s="3"/>
    </row>
    <row r="1137" spans="1:19" s="36" customFormat="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89"/>
      <c r="P1137" s="99"/>
      <c r="Q1137" s="1"/>
      <c r="R1137" s="3"/>
      <c r="S1137" s="3"/>
    </row>
    <row r="1138" spans="1:19" s="36" customFormat="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89"/>
      <c r="P1138" s="99"/>
      <c r="Q1138" s="1"/>
      <c r="R1138" s="3"/>
      <c r="S1138" s="3"/>
    </row>
    <row r="1139" spans="1:19" s="36" customFormat="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89"/>
      <c r="P1139" s="99"/>
      <c r="Q1139" s="1"/>
      <c r="R1139" s="3"/>
      <c r="S1139" s="3"/>
    </row>
    <row r="1140" spans="1:19" s="36" customFormat="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89"/>
      <c r="P1140" s="99"/>
      <c r="Q1140" s="1"/>
      <c r="R1140" s="3"/>
      <c r="S1140" s="3"/>
    </row>
    <row r="1141" spans="1:19" s="36" customFormat="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89"/>
      <c r="P1141" s="99"/>
      <c r="Q1141" s="1"/>
      <c r="R1141" s="3"/>
      <c r="S1141" s="3"/>
    </row>
    <row r="1142" spans="1:19" s="36" customFormat="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89"/>
      <c r="P1142" s="99"/>
      <c r="Q1142" s="1"/>
      <c r="R1142" s="3"/>
      <c r="S1142" s="3"/>
    </row>
    <row r="1143" spans="1:19" s="36" customFormat="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89"/>
      <c r="P1143" s="99"/>
      <c r="Q1143" s="1"/>
      <c r="R1143" s="3"/>
      <c r="S1143" s="3"/>
    </row>
    <row r="1144" spans="1:19" s="36" customFormat="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89"/>
      <c r="P1144" s="99"/>
      <c r="Q1144" s="1"/>
      <c r="R1144" s="3"/>
      <c r="S1144" s="3"/>
    </row>
    <row r="1145" spans="1:19" s="36" customFormat="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89"/>
      <c r="P1145" s="99"/>
      <c r="Q1145" s="1"/>
      <c r="R1145" s="3"/>
      <c r="S1145" s="3"/>
    </row>
    <row r="1146" spans="1:19" s="36" customFormat="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89"/>
      <c r="P1146" s="99"/>
      <c r="Q1146" s="1"/>
      <c r="R1146" s="3"/>
      <c r="S1146" s="3"/>
    </row>
    <row r="1147" spans="1:19" s="36" customFormat="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89"/>
      <c r="P1147" s="99"/>
      <c r="Q1147" s="1"/>
      <c r="R1147" s="3"/>
      <c r="S1147" s="3"/>
    </row>
    <row r="1148" spans="1:19" s="36" customFormat="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89"/>
      <c r="P1148" s="99"/>
      <c r="Q1148" s="1"/>
      <c r="R1148" s="3"/>
      <c r="S1148" s="3"/>
    </row>
    <row r="1149" spans="1:19" s="36" customFormat="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89"/>
      <c r="P1149" s="99"/>
      <c r="Q1149" s="1"/>
      <c r="R1149" s="3"/>
      <c r="S1149" s="3"/>
    </row>
    <row r="1150" spans="1:19" s="36" customFormat="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89"/>
      <c r="P1150" s="99"/>
      <c r="Q1150" s="1"/>
      <c r="R1150" s="3"/>
      <c r="S1150" s="3"/>
    </row>
    <row r="1151" spans="1:19" s="36" customFormat="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89"/>
      <c r="P1151" s="99"/>
      <c r="Q1151" s="1"/>
      <c r="R1151" s="3"/>
      <c r="S1151" s="3"/>
    </row>
    <row r="1152" spans="1:19" s="36" customFormat="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89"/>
      <c r="P1152" s="99"/>
      <c r="Q1152" s="1"/>
      <c r="R1152" s="3"/>
      <c r="S1152" s="3"/>
    </row>
    <row r="1153" spans="1:19" s="36" customFormat="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89"/>
      <c r="P1153" s="99"/>
      <c r="Q1153" s="1"/>
      <c r="R1153" s="3"/>
      <c r="S1153" s="3"/>
    </row>
    <row r="1154" spans="1:19" s="36" customFormat="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89"/>
      <c r="P1154" s="99"/>
      <c r="Q1154" s="1"/>
      <c r="R1154" s="3"/>
      <c r="S1154" s="3"/>
    </row>
    <row r="1155" spans="1:19" s="36" customFormat="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89"/>
      <c r="P1155" s="99"/>
      <c r="Q1155" s="1"/>
      <c r="R1155" s="3"/>
      <c r="S1155" s="3"/>
    </row>
    <row r="1156" spans="1:19" s="36" customFormat="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89"/>
      <c r="P1156" s="99"/>
      <c r="Q1156" s="1"/>
      <c r="R1156" s="3"/>
      <c r="S1156" s="3"/>
    </row>
    <row r="1157" spans="1:19" s="36" customFormat="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89"/>
      <c r="P1157" s="99"/>
      <c r="Q1157" s="1"/>
      <c r="R1157" s="3"/>
      <c r="S1157" s="3"/>
    </row>
    <row r="1158" spans="1:19" s="36" customFormat="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89"/>
      <c r="P1158" s="99"/>
      <c r="Q1158" s="1"/>
      <c r="R1158" s="3"/>
      <c r="S1158" s="3"/>
    </row>
    <row r="1159" spans="1:19" s="36" customFormat="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89"/>
      <c r="P1159" s="99"/>
      <c r="Q1159" s="1"/>
      <c r="R1159" s="3"/>
      <c r="S1159" s="3"/>
    </row>
    <row r="1160" spans="1:19" s="36" customFormat="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89"/>
      <c r="P1160" s="99"/>
      <c r="Q1160" s="1"/>
      <c r="R1160" s="3"/>
      <c r="S1160" s="3"/>
    </row>
    <row r="1161" spans="1:19" s="36" customFormat="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89"/>
      <c r="P1161" s="99"/>
      <c r="Q1161" s="1"/>
      <c r="R1161" s="3"/>
      <c r="S1161" s="3"/>
    </row>
    <row r="1162" spans="1:19" s="36" customFormat="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89"/>
      <c r="P1162" s="99"/>
      <c r="Q1162" s="1"/>
      <c r="R1162" s="3"/>
      <c r="S1162" s="3"/>
    </row>
    <row r="1163" spans="1:19" s="36" customFormat="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89"/>
      <c r="P1163" s="99"/>
      <c r="Q1163" s="1"/>
      <c r="R1163" s="3"/>
      <c r="S1163" s="3"/>
    </row>
    <row r="1164" spans="1:19" s="36" customFormat="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89"/>
      <c r="P1164" s="99"/>
      <c r="Q1164" s="1"/>
      <c r="R1164" s="3"/>
      <c r="S1164" s="3"/>
    </row>
    <row r="1165" spans="1:19" s="36" customFormat="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89"/>
      <c r="P1165" s="99"/>
      <c r="Q1165" s="1"/>
      <c r="R1165" s="3"/>
      <c r="S1165" s="3"/>
    </row>
    <row r="1166" spans="1:19" s="36" customFormat="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89"/>
      <c r="P1166" s="99"/>
      <c r="Q1166" s="1"/>
      <c r="R1166" s="3"/>
      <c r="S1166" s="3"/>
    </row>
    <row r="1167" spans="1:19" s="36" customFormat="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89"/>
      <c r="P1167" s="99"/>
      <c r="Q1167" s="1"/>
      <c r="R1167" s="3"/>
      <c r="S1167" s="3"/>
    </row>
    <row r="1168" spans="1:19" s="36" customFormat="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89"/>
      <c r="P1168" s="99"/>
      <c r="Q1168" s="1"/>
      <c r="R1168" s="3"/>
      <c r="S1168" s="3"/>
    </row>
    <row r="1169" spans="1:19" s="36" customFormat="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89"/>
      <c r="P1169" s="99"/>
      <c r="Q1169" s="1"/>
      <c r="R1169" s="3"/>
      <c r="S1169" s="3"/>
    </row>
    <row r="1170" spans="1:19" s="36" customFormat="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89"/>
      <c r="P1170" s="99"/>
      <c r="Q1170" s="1"/>
      <c r="R1170" s="3"/>
      <c r="S1170" s="3"/>
    </row>
    <row r="1171" spans="1:19" s="36" customFormat="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89"/>
      <c r="P1171" s="99"/>
      <c r="Q1171" s="1"/>
      <c r="R1171" s="3"/>
      <c r="S1171" s="3"/>
    </row>
    <row r="1172" spans="1:19" s="36" customFormat="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89"/>
      <c r="P1172" s="99"/>
      <c r="Q1172" s="1"/>
      <c r="R1172" s="3"/>
      <c r="S1172" s="3"/>
    </row>
    <row r="1173" spans="1:19" s="36" customFormat="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89"/>
      <c r="P1173" s="99"/>
      <c r="Q1173" s="1"/>
      <c r="R1173" s="3"/>
      <c r="S1173" s="3"/>
    </row>
    <row r="1174" spans="1:19" s="36" customFormat="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89"/>
      <c r="P1174" s="99"/>
      <c r="Q1174" s="1"/>
      <c r="R1174" s="3"/>
      <c r="S1174" s="3"/>
    </row>
    <row r="1175" spans="1:19" s="36" customFormat="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89"/>
      <c r="P1175" s="99"/>
      <c r="Q1175" s="1"/>
      <c r="R1175" s="3"/>
      <c r="S1175" s="3"/>
    </row>
    <row r="1176" spans="1:19" s="36" customFormat="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89"/>
      <c r="P1176" s="99"/>
      <c r="Q1176" s="1"/>
      <c r="R1176" s="3"/>
      <c r="S1176" s="3"/>
    </row>
    <row r="1177" spans="1:19" s="36" customFormat="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89"/>
      <c r="P1177" s="99"/>
      <c r="Q1177" s="1"/>
      <c r="R1177" s="3"/>
      <c r="S1177" s="3"/>
    </row>
    <row r="1178" spans="1:19" s="36" customFormat="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89"/>
      <c r="P1178" s="99"/>
      <c r="Q1178" s="1"/>
      <c r="R1178" s="3"/>
      <c r="S1178" s="3"/>
    </row>
    <row r="1179" spans="1:19" s="36" customFormat="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89"/>
      <c r="P1179" s="99"/>
      <c r="Q1179" s="1"/>
      <c r="R1179" s="3"/>
      <c r="S1179" s="3"/>
    </row>
    <row r="1180" spans="1:19" s="36" customFormat="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89"/>
      <c r="P1180" s="99"/>
      <c r="Q1180" s="1"/>
      <c r="R1180" s="3"/>
      <c r="S1180" s="3"/>
    </row>
    <row r="1181" spans="1:19" s="36" customFormat="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89"/>
      <c r="P1181" s="99"/>
      <c r="Q1181" s="1"/>
      <c r="R1181" s="3"/>
      <c r="S1181" s="3"/>
    </row>
    <row r="1182" spans="1:19" s="36" customFormat="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89"/>
      <c r="P1182" s="99"/>
      <c r="Q1182" s="1"/>
      <c r="R1182" s="3"/>
      <c r="S1182" s="3"/>
    </row>
    <row r="1183" spans="1:19" s="36" customFormat="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89"/>
      <c r="P1183" s="99"/>
      <c r="Q1183" s="1"/>
      <c r="R1183" s="3"/>
      <c r="S1183" s="3"/>
    </row>
    <row r="1184" spans="1:19" s="36" customFormat="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89"/>
      <c r="P1184" s="99"/>
      <c r="Q1184" s="1"/>
      <c r="R1184" s="3"/>
      <c r="S1184" s="3"/>
    </row>
    <row r="1185" spans="1:19" s="36" customFormat="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89"/>
      <c r="P1185" s="99"/>
      <c r="Q1185" s="1"/>
      <c r="R1185" s="3"/>
      <c r="S1185" s="3"/>
    </row>
    <row r="1186" spans="1:19" s="36" customFormat="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89"/>
      <c r="P1186" s="99"/>
      <c r="Q1186" s="1"/>
      <c r="R1186" s="3"/>
      <c r="S1186" s="3"/>
    </row>
    <row r="1187" spans="1:19" s="36" customFormat="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89"/>
      <c r="P1187" s="99"/>
      <c r="Q1187" s="1"/>
      <c r="R1187" s="3"/>
      <c r="S1187" s="3"/>
    </row>
    <row r="1188" spans="1:19" s="36" customFormat="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89"/>
      <c r="P1188" s="99"/>
      <c r="Q1188" s="1"/>
      <c r="R1188" s="3"/>
      <c r="S1188" s="3"/>
    </row>
    <row r="1189" spans="1:19" s="36" customFormat="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89"/>
      <c r="P1189" s="99"/>
      <c r="Q1189" s="1"/>
      <c r="R1189" s="3"/>
      <c r="S1189" s="3"/>
    </row>
    <row r="1190" spans="1:19" s="36" customFormat="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89"/>
      <c r="P1190" s="99"/>
      <c r="Q1190" s="1"/>
      <c r="R1190" s="3"/>
      <c r="S1190" s="3"/>
    </row>
    <row r="1191" spans="1:19" s="36" customFormat="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89"/>
      <c r="P1191" s="99"/>
      <c r="Q1191" s="1"/>
      <c r="R1191" s="3"/>
      <c r="S1191" s="3"/>
    </row>
    <row r="1192" spans="1:19" s="36" customFormat="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89"/>
      <c r="P1192" s="99"/>
      <c r="Q1192" s="1"/>
      <c r="R1192" s="3"/>
      <c r="S1192" s="3"/>
    </row>
    <row r="1193" spans="1:19" s="36" customFormat="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89"/>
      <c r="P1193" s="99"/>
      <c r="Q1193" s="1"/>
      <c r="R1193" s="3"/>
      <c r="S1193" s="3"/>
    </row>
    <row r="1194" spans="1:19" s="36" customFormat="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89"/>
      <c r="P1194" s="99"/>
      <c r="Q1194" s="1"/>
      <c r="R1194" s="3"/>
      <c r="S1194" s="3"/>
    </row>
    <row r="1195" spans="1:19" s="36" customFormat="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89"/>
      <c r="P1195" s="99"/>
      <c r="Q1195" s="1"/>
      <c r="R1195" s="3"/>
      <c r="S1195" s="3"/>
    </row>
    <row r="1196" spans="1:19" s="36" customFormat="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89"/>
      <c r="P1196" s="99"/>
      <c r="Q1196" s="1"/>
      <c r="R1196" s="3"/>
      <c r="S1196" s="3"/>
    </row>
    <row r="1197" spans="1:19" s="36" customFormat="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89"/>
      <c r="P1197" s="99"/>
      <c r="Q1197" s="1"/>
      <c r="R1197" s="3"/>
      <c r="S1197" s="3"/>
    </row>
    <row r="1198" spans="1:19" s="36" customFormat="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89"/>
      <c r="P1198" s="99"/>
      <c r="Q1198" s="1"/>
      <c r="R1198" s="3"/>
      <c r="S1198" s="3"/>
    </row>
    <row r="1199" spans="1:19" s="36" customFormat="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89"/>
      <c r="P1199" s="99"/>
      <c r="Q1199" s="1"/>
      <c r="R1199" s="3"/>
      <c r="S1199" s="3"/>
    </row>
    <row r="1200" spans="1:19" s="36" customFormat="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89"/>
      <c r="P1200" s="99"/>
      <c r="Q1200" s="1"/>
      <c r="R1200" s="3"/>
      <c r="S1200" s="3"/>
    </row>
    <row r="1201" spans="1:19" s="36" customFormat="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89"/>
      <c r="P1201" s="99"/>
      <c r="Q1201" s="1"/>
      <c r="R1201" s="3"/>
      <c r="S1201" s="3"/>
    </row>
    <row r="1202" spans="1:19" s="36" customFormat="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89"/>
      <c r="P1202" s="99"/>
      <c r="Q1202" s="1"/>
      <c r="R1202" s="3"/>
      <c r="S1202" s="3"/>
    </row>
    <row r="1203" spans="1:19" s="36" customFormat="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89"/>
      <c r="P1203" s="99"/>
      <c r="Q1203" s="1"/>
      <c r="R1203" s="3"/>
      <c r="S1203" s="3"/>
    </row>
    <row r="1204" spans="1:19" s="36" customFormat="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89"/>
      <c r="P1204" s="99"/>
      <c r="Q1204" s="1"/>
      <c r="R1204" s="3"/>
      <c r="S1204" s="3"/>
    </row>
    <row r="1205" spans="1:19" s="36" customFormat="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89"/>
      <c r="P1205" s="99"/>
      <c r="Q1205" s="1"/>
      <c r="R1205" s="3"/>
      <c r="S1205" s="3"/>
    </row>
    <row r="1206" spans="1:19" s="36" customFormat="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89"/>
      <c r="P1206" s="99"/>
      <c r="Q1206" s="1"/>
      <c r="R1206" s="3"/>
      <c r="S1206" s="3"/>
    </row>
    <row r="1207" spans="1:19" s="36" customFormat="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89"/>
      <c r="P1207" s="99"/>
      <c r="Q1207" s="1"/>
      <c r="R1207" s="3"/>
      <c r="S1207" s="3"/>
    </row>
    <row r="1208" spans="1:19" s="36" customFormat="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89"/>
      <c r="P1208" s="99"/>
      <c r="Q1208" s="1"/>
      <c r="R1208" s="3"/>
      <c r="S1208" s="3"/>
    </row>
    <row r="1209" spans="1:19" s="36" customFormat="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89"/>
      <c r="P1209" s="99"/>
      <c r="Q1209" s="1"/>
      <c r="R1209" s="3"/>
      <c r="S1209" s="3"/>
    </row>
    <row r="1210" spans="1:19" s="36" customFormat="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89"/>
      <c r="P1210" s="99"/>
      <c r="Q1210" s="1"/>
      <c r="R1210" s="3"/>
      <c r="S1210" s="3"/>
    </row>
    <row r="1211" spans="1:19" s="36" customFormat="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89"/>
      <c r="P1211" s="99"/>
      <c r="Q1211" s="1"/>
      <c r="R1211" s="3"/>
      <c r="S1211" s="3"/>
    </row>
    <row r="1212" spans="1:19" s="36" customFormat="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89"/>
      <c r="P1212" s="99"/>
      <c r="Q1212" s="1"/>
      <c r="R1212" s="3"/>
      <c r="S1212" s="3"/>
    </row>
    <row r="1213" spans="1:19" s="36" customFormat="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89"/>
      <c r="P1213" s="99"/>
      <c r="Q1213" s="1"/>
      <c r="R1213" s="3"/>
      <c r="S1213" s="3"/>
    </row>
    <row r="1214" spans="1:19" s="36" customFormat="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89"/>
      <c r="P1214" s="99"/>
      <c r="Q1214" s="1"/>
      <c r="R1214" s="3"/>
      <c r="S1214" s="3"/>
    </row>
    <row r="1215" spans="1:19" s="36" customFormat="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89"/>
      <c r="P1215" s="99"/>
      <c r="Q1215" s="1"/>
      <c r="R1215" s="3"/>
      <c r="S1215" s="3"/>
    </row>
    <row r="1216" spans="1:19" s="36" customFormat="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89"/>
      <c r="P1216" s="99"/>
      <c r="Q1216" s="1"/>
      <c r="R1216" s="3"/>
      <c r="S1216" s="3"/>
    </row>
    <row r="1217" spans="1:19" s="36" customFormat="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89"/>
      <c r="P1217" s="99"/>
      <c r="Q1217" s="1"/>
      <c r="R1217" s="3"/>
      <c r="S1217" s="3"/>
    </row>
    <row r="1218" spans="1:19" s="36" customFormat="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89"/>
      <c r="P1218" s="99"/>
      <c r="Q1218" s="1"/>
      <c r="R1218" s="3"/>
      <c r="S1218" s="3"/>
    </row>
    <row r="1219" spans="1:19" s="36" customFormat="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89"/>
      <c r="P1219" s="99"/>
      <c r="Q1219" s="1"/>
      <c r="R1219" s="3"/>
      <c r="S1219" s="3"/>
    </row>
    <row r="1220" spans="1:19" s="36" customFormat="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89"/>
      <c r="P1220" s="99"/>
      <c r="Q1220" s="1"/>
      <c r="R1220" s="3"/>
      <c r="S1220" s="3"/>
    </row>
    <row r="1221" spans="1:19" s="36" customFormat="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89"/>
      <c r="P1221" s="99"/>
      <c r="Q1221" s="1"/>
      <c r="R1221" s="3"/>
      <c r="S1221" s="3"/>
    </row>
    <row r="1222" spans="1:19" s="36" customFormat="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89"/>
      <c r="P1222" s="99"/>
      <c r="Q1222" s="1"/>
      <c r="R1222" s="3"/>
      <c r="S1222" s="3"/>
    </row>
    <row r="1223" spans="1:19" s="36" customFormat="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89"/>
      <c r="P1223" s="99"/>
      <c r="Q1223" s="1"/>
      <c r="R1223" s="3"/>
      <c r="S1223" s="3"/>
    </row>
    <row r="1224" spans="1:19" s="36" customFormat="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89"/>
      <c r="P1224" s="99"/>
      <c r="Q1224" s="1"/>
      <c r="R1224" s="3"/>
      <c r="S1224" s="3"/>
    </row>
    <row r="1225" spans="1:19" s="36" customFormat="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89"/>
      <c r="P1225" s="99"/>
      <c r="Q1225" s="1"/>
      <c r="R1225" s="3"/>
      <c r="S1225" s="3"/>
    </row>
    <row r="1226" spans="1:19" s="36" customFormat="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89"/>
      <c r="P1226" s="99"/>
      <c r="Q1226" s="1"/>
      <c r="R1226" s="3"/>
      <c r="S1226" s="3"/>
    </row>
    <row r="1227" spans="1:19" s="36" customFormat="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89"/>
      <c r="P1227" s="99"/>
      <c r="Q1227" s="1"/>
      <c r="R1227" s="3"/>
      <c r="S1227" s="3"/>
    </row>
    <row r="1228" spans="1:19" s="36" customFormat="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89"/>
      <c r="P1228" s="99"/>
      <c r="Q1228" s="1"/>
      <c r="R1228" s="3"/>
      <c r="S1228" s="3"/>
    </row>
    <row r="1229" spans="1:19" s="36" customFormat="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89"/>
      <c r="P1229" s="99"/>
      <c r="Q1229" s="1"/>
      <c r="R1229" s="3"/>
      <c r="S1229" s="3"/>
    </row>
    <row r="1230" spans="1:19" s="36" customFormat="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89"/>
      <c r="P1230" s="99"/>
      <c r="Q1230" s="1"/>
      <c r="R1230" s="3"/>
      <c r="S1230" s="3"/>
    </row>
    <row r="1231" spans="1:19" s="36" customFormat="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89"/>
      <c r="P1231" s="99"/>
      <c r="Q1231" s="1"/>
      <c r="R1231" s="3"/>
      <c r="S1231" s="3"/>
    </row>
    <row r="1232" spans="1:19" s="36" customFormat="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89"/>
      <c r="P1232" s="99"/>
      <c r="Q1232" s="1"/>
      <c r="R1232" s="3"/>
      <c r="S1232" s="3"/>
    </row>
    <row r="1233" spans="1:19" s="36" customFormat="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89"/>
      <c r="P1233" s="99"/>
      <c r="Q1233" s="1"/>
      <c r="R1233" s="3"/>
      <c r="S1233" s="3"/>
    </row>
    <row r="1234" spans="1:19" s="36" customFormat="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89"/>
      <c r="P1234" s="99"/>
      <c r="Q1234" s="1"/>
      <c r="R1234" s="3"/>
      <c r="S1234" s="3"/>
    </row>
    <row r="1235" spans="1:19" s="36" customFormat="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89"/>
      <c r="P1235" s="99"/>
      <c r="Q1235" s="1"/>
      <c r="R1235" s="3"/>
      <c r="S1235" s="3"/>
    </row>
    <row r="1236" spans="1:19" s="36" customFormat="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89"/>
      <c r="P1236" s="99"/>
      <c r="Q1236" s="1"/>
      <c r="R1236" s="3"/>
      <c r="S1236" s="3"/>
    </row>
    <row r="1237" spans="1:19" s="36" customFormat="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89"/>
      <c r="P1237" s="99"/>
      <c r="Q1237" s="1"/>
      <c r="R1237" s="3"/>
      <c r="S1237" s="3"/>
    </row>
    <row r="1238" spans="1:19" s="36" customFormat="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89"/>
      <c r="P1238" s="99"/>
      <c r="Q1238" s="1"/>
      <c r="R1238" s="3"/>
      <c r="S1238" s="3"/>
    </row>
    <row r="1239" spans="1:19" s="36" customFormat="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89"/>
      <c r="P1239" s="99"/>
      <c r="Q1239" s="1"/>
      <c r="R1239" s="3"/>
      <c r="S1239" s="3"/>
    </row>
    <row r="1240" spans="1:19" s="36" customFormat="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89"/>
      <c r="P1240" s="99"/>
      <c r="Q1240" s="1"/>
      <c r="R1240" s="3"/>
      <c r="S1240" s="3"/>
    </row>
    <row r="1241" spans="1:19" s="36" customFormat="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89"/>
      <c r="P1241" s="99"/>
      <c r="Q1241" s="1"/>
      <c r="R1241" s="3"/>
      <c r="S1241" s="3"/>
    </row>
    <row r="1242" spans="1:19" s="36" customFormat="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89"/>
      <c r="P1242" s="99"/>
      <c r="Q1242" s="1"/>
      <c r="R1242" s="3"/>
      <c r="S1242" s="3"/>
    </row>
    <row r="1243" spans="1:19" s="36" customFormat="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89"/>
      <c r="P1243" s="99"/>
      <c r="Q1243" s="1"/>
      <c r="R1243" s="3"/>
      <c r="S1243" s="3"/>
    </row>
    <row r="1244" spans="1:19" s="36" customFormat="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89"/>
      <c r="P1244" s="99"/>
      <c r="Q1244" s="1"/>
      <c r="R1244" s="3"/>
      <c r="S1244" s="3"/>
    </row>
    <row r="1245" spans="1:19" s="36" customFormat="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89"/>
      <c r="P1245" s="99"/>
      <c r="Q1245" s="1"/>
      <c r="R1245" s="3"/>
      <c r="S1245" s="3"/>
    </row>
    <row r="1246" spans="1:19" s="36" customFormat="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89"/>
      <c r="P1246" s="99"/>
      <c r="Q1246" s="1"/>
      <c r="R1246" s="3"/>
      <c r="S1246" s="3"/>
    </row>
    <row r="1247" spans="1:19" s="36" customFormat="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89"/>
      <c r="P1247" s="99"/>
      <c r="Q1247" s="1"/>
      <c r="R1247" s="3"/>
      <c r="S1247" s="3"/>
    </row>
    <row r="1248" spans="1:19" s="36" customFormat="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89"/>
      <c r="P1248" s="99"/>
      <c r="Q1248" s="1"/>
      <c r="R1248" s="3"/>
      <c r="S1248" s="3"/>
    </row>
    <row r="1249" spans="1:19" s="36" customFormat="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89"/>
      <c r="P1249" s="99"/>
      <c r="Q1249" s="1"/>
      <c r="R1249" s="3"/>
      <c r="S1249" s="3"/>
    </row>
    <row r="1250" spans="1:19" s="36" customFormat="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89"/>
      <c r="P1250" s="99"/>
      <c r="Q1250" s="1"/>
      <c r="R1250" s="3"/>
      <c r="S1250" s="3"/>
    </row>
    <row r="1251" spans="1:19" s="36" customFormat="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89"/>
      <c r="P1251" s="99"/>
      <c r="Q1251" s="1"/>
      <c r="R1251" s="3"/>
      <c r="S1251" s="3"/>
    </row>
    <row r="1252" spans="1:19" s="36" customFormat="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89"/>
      <c r="P1252" s="99"/>
      <c r="Q1252" s="1"/>
      <c r="R1252" s="3"/>
      <c r="S1252" s="3"/>
    </row>
    <row r="1253" spans="1:19" s="36" customFormat="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89"/>
      <c r="P1253" s="99"/>
      <c r="Q1253" s="1"/>
      <c r="R1253" s="3"/>
      <c r="S1253" s="3"/>
    </row>
    <row r="1254" spans="1:19" s="36" customFormat="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89"/>
      <c r="P1254" s="99"/>
      <c r="Q1254" s="1"/>
      <c r="R1254" s="3"/>
      <c r="S1254" s="3"/>
    </row>
    <row r="1255" spans="1:19" s="36" customFormat="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89"/>
      <c r="P1255" s="99"/>
      <c r="Q1255" s="1"/>
      <c r="R1255" s="3"/>
      <c r="S1255" s="3"/>
    </row>
    <row r="1256" spans="1:19" s="36" customFormat="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89"/>
      <c r="P1256" s="99"/>
      <c r="Q1256" s="1"/>
      <c r="R1256" s="3"/>
      <c r="S1256" s="3"/>
    </row>
    <row r="1257" spans="1:19" s="36" customFormat="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89"/>
      <c r="P1257" s="99"/>
      <c r="Q1257" s="1"/>
      <c r="R1257" s="3"/>
      <c r="S1257" s="3"/>
    </row>
    <row r="1258" spans="1:19" s="36" customFormat="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89"/>
      <c r="P1258" s="99"/>
      <c r="Q1258" s="1"/>
      <c r="R1258" s="3"/>
      <c r="S1258" s="3"/>
    </row>
    <row r="1259" spans="1:19" s="36" customFormat="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89"/>
      <c r="P1259" s="99"/>
      <c r="Q1259" s="1"/>
      <c r="R1259" s="3"/>
      <c r="S1259" s="3"/>
    </row>
    <row r="1260" spans="1:19" s="36" customFormat="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89"/>
      <c r="P1260" s="99"/>
      <c r="Q1260" s="1"/>
      <c r="R1260" s="3"/>
      <c r="S1260" s="3"/>
    </row>
    <row r="1261" spans="1:19" s="36" customFormat="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89"/>
      <c r="P1261" s="99"/>
      <c r="Q1261" s="1"/>
      <c r="R1261" s="3"/>
      <c r="S1261" s="3"/>
    </row>
    <row r="1262" spans="1:19" s="36" customFormat="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89"/>
      <c r="P1262" s="99"/>
      <c r="Q1262" s="1"/>
      <c r="R1262" s="3"/>
      <c r="S1262" s="3"/>
    </row>
    <row r="1263" spans="1:19" s="36" customFormat="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89"/>
      <c r="P1263" s="99"/>
      <c r="Q1263" s="1"/>
      <c r="R1263" s="3"/>
      <c r="S1263" s="3"/>
    </row>
    <row r="1264" spans="1:19" s="36" customFormat="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89"/>
      <c r="P1264" s="99"/>
      <c r="Q1264" s="1"/>
      <c r="R1264" s="3"/>
      <c r="S1264" s="3"/>
    </row>
    <row r="1265" spans="1:19" s="36" customFormat="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89"/>
      <c r="P1265" s="99"/>
      <c r="Q1265" s="1"/>
      <c r="R1265" s="3"/>
      <c r="S1265" s="3"/>
    </row>
    <row r="1266" spans="1:19" s="36" customFormat="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89"/>
      <c r="P1266" s="99"/>
      <c r="Q1266" s="1"/>
      <c r="R1266" s="3"/>
      <c r="S1266" s="3"/>
    </row>
    <row r="1267" spans="1:19" s="36" customFormat="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89"/>
      <c r="P1267" s="99"/>
      <c r="Q1267" s="1"/>
      <c r="R1267" s="3"/>
      <c r="S1267" s="3"/>
    </row>
    <row r="1268" spans="1:19" s="36" customFormat="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89"/>
      <c r="P1268" s="99"/>
      <c r="Q1268" s="1"/>
      <c r="R1268" s="3"/>
      <c r="S1268" s="3"/>
    </row>
    <row r="1269" spans="1:19" s="36" customFormat="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89"/>
      <c r="P1269" s="99"/>
      <c r="Q1269" s="1"/>
      <c r="R1269" s="3"/>
      <c r="S1269" s="3"/>
    </row>
    <row r="1270" spans="1:19" s="36" customFormat="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89"/>
      <c r="P1270" s="99"/>
      <c r="Q1270" s="1"/>
      <c r="R1270" s="3"/>
      <c r="S1270" s="3"/>
    </row>
    <row r="1271" spans="1:19" s="36" customFormat="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89"/>
      <c r="P1271" s="99"/>
      <c r="Q1271" s="1"/>
      <c r="R1271" s="3"/>
      <c r="S1271" s="3"/>
    </row>
    <row r="1272" spans="1:19" s="36" customFormat="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89"/>
      <c r="P1272" s="99"/>
      <c r="Q1272" s="1"/>
      <c r="R1272" s="3"/>
      <c r="S1272" s="3"/>
    </row>
    <row r="1273" spans="1:19" s="36" customFormat="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89"/>
      <c r="P1273" s="99"/>
      <c r="Q1273" s="1"/>
      <c r="R1273" s="3"/>
      <c r="S1273" s="3"/>
    </row>
    <row r="1274" spans="1:19" s="36" customFormat="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89"/>
      <c r="P1274" s="99"/>
      <c r="Q1274" s="1"/>
      <c r="R1274" s="3"/>
      <c r="S1274" s="3"/>
    </row>
    <row r="1275" spans="1:19" s="36" customFormat="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89"/>
      <c r="P1275" s="99"/>
      <c r="Q1275" s="1"/>
      <c r="R1275" s="3"/>
      <c r="S1275" s="3"/>
    </row>
    <row r="1276" spans="1:19" s="36" customFormat="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89"/>
      <c r="P1276" s="99"/>
      <c r="Q1276" s="1"/>
      <c r="R1276" s="3"/>
      <c r="S1276" s="3"/>
    </row>
    <row r="1277" spans="1:19" s="36" customFormat="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89"/>
      <c r="P1277" s="99"/>
      <c r="Q1277" s="1"/>
      <c r="R1277" s="3"/>
      <c r="S1277" s="3"/>
    </row>
    <row r="1278" spans="1:19" s="36" customFormat="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89"/>
      <c r="P1278" s="99"/>
      <c r="Q1278" s="1"/>
      <c r="R1278" s="3"/>
      <c r="S1278" s="3"/>
    </row>
    <row r="1279" spans="1:19" s="36" customFormat="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89"/>
      <c r="P1279" s="99"/>
      <c r="Q1279" s="1"/>
      <c r="R1279" s="3"/>
      <c r="S1279" s="3"/>
    </row>
    <row r="1280" spans="1:19" s="36" customFormat="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89"/>
      <c r="P1280" s="99"/>
      <c r="Q1280" s="1"/>
      <c r="R1280" s="3"/>
      <c r="S1280" s="3"/>
    </row>
    <row r="1281" spans="1:19" s="36" customFormat="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89"/>
      <c r="P1281" s="99"/>
      <c r="Q1281" s="1"/>
      <c r="R1281" s="3"/>
      <c r="S1281" s="3"/>
    </row>
    <row r="1282" spans="1:19" s="36" customFormat="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89"/>
      <c r="P1282" s="99"/>
      <c r="Q1282" s="1"/>
      <c r="R1282" s="3"/>
      <c r="S1282" s="3"/>
    </row>
    <row r="1283" spans="1:19" s="36" customFormat="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89"/>
      <c r="P1283" s="99"/>
      <c r="Q1283" s="1"/>
      <c r="R1283" s="3"/>
      <c r="S1283" s="3"/>
    </row>
    <row r="1284" spans="1:19" s="36" customFormat="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89"/>
      <c r="P1284" s="99"/>
      <c r="Q1284" s="1"/>
      <c r="R1284" s="3"/>
      <c r="S1284" s="3"/>
    </row>
    <row r="1285" spans="1:19" s="36" customFormat="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89"/>
      <c r="P1285" s="99"/>
      <c r="Q1285" s="1"/>
      <c r="R1285" s="3"/>
      <c r="S1285" s="3"/>
    </row>
    <row r="1286" spans="1:19" s="36" customFormat="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89"/>
      <c r="P1286" s="99"/>
      <c r="Q1286" s="1"/>
      <c r="R1286" s="3"/>
      <c r="S1286" s="3"/>
    </row>
    <row r="1287" spans="1:19" s="36" customFormat="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89"/>
      <c r="P1287" s="99"/>
      <c r="Q1287" s="1"/>
      <c r="R1287" s="3"/>
      <c r="S1287" s="3"/>
    </row>
    <row r="1288" spans="1:19" s="36" customFormat="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89"/>
      <c r="P1288" s="99"/>
      <c r="Q1288" s="1"/>
      <c r="R1288" s="3"/>
      <c r="S1288" s="3"/>
    </row>
    <row r="1289" spans="1:19" s="36" customFormat="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89"/>
      <c r="P1289" s="99"/>
      <c r="Q1289" s="1"/>
      <c r="R1289" s="3"/>
      <c r="S1289" s="3"/>
    </row>
    <row r="1290" spans="1:19" s="36" customFormat="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89"/>
      <c r="P1290" s="99"/>
      <c r="Q1290" s="1"/>
      <c r="R1290" s="3"/>
      <c r="S1290" s="3"/>
    </row>
    <row r="1291" spans="1:19" s="36" customFormat="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89"/>
      <c r="P1291" s="99"/>
      <c r="Q1291" s="1"/>
      <c r="R1291" s="3"/>
      <c r="S1291" s="3"/>
    </row>
    <row r="1292" spans="1:19" s="36" customFormat="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89"/>
      <c r="P1292" s="99"/>
      <c r="Q1292" s="1"/>
      <c r="R1292" s="3"/>
      <c r="S1292" s="3"/>
    </row>
    <row r="1293" spans="1:19" s="36" customFormat="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89"/>
      <c r="P1293" s="99"/>
      <c r="Q1293" s="1"/>
      <c r="R1293" s="3"/>
      <c r="S1293" s="3"/>
    </row>
    <row r="1294" spans="1:19" s="36" customFormat="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89"/>
      <c r="P1294" s="99"/>
      <c r="Q1294" s="1"/>
      <c r="R1294" s="3"/>
      <c r="S1294" s="3"/>
    </row>
    <row r="1295" spans="1:19" s="36" customFormat="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89"/>
      <c r="P1295" s="99"/>
      <c r="Q1295" s="1"/>
      <c r="R1295" s="3"/>
      <c r="S1295" s="3"/>
    </row>
    <row r="1296" spans="1:19" s="36" customFormat="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89"/>
      <c r="P1296" s="99"/>
      <c r="Q1296" s="1"/>
      <c r="R1296" s="3"/>
      <c r="S1296" s="3"/>
    </row>
    <row r="1297" spans="1:19" s="36" customFormat="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89"/>
      <c r="P1297" s="99"/>
      <c r="Q1297" s="1"/>
      <c r="R1297" s="3"/>
      <c r="S1297" s="3"/>
    </row>
    <row r="1298" spans="1:19" s="36" customFormat="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89"/>
      <c r="P1298" s="99"/>
      <c r="Q1298" s="1"/>
      <c r="R1298" s="3"/>
      <c r="S1298" s="3"/>
    </row>
    <row r="1299" spans="1:19" s="36" customFormat="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89"/>
      <c r="P1299" s="99"/>
      <c r="Q1299" s="1"/>
      <c r="R1299" s="3"/>
      <c r="S1299" s="3"/>
    </row>
    <row r="1300" spans="1:19" s="36" customFormat="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89"/>
      <c r="P1300" s="99"/>
      <c r="Q1300" s="1"/>
      <c r="R1300" s="3"/>
      <c r="S1300" s="3"/>
    </row>
    <row r="1301" spans="1:19" s="36" customFormat="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89"/>
      <c r="P1301" s="99"/>
      <c r="Q1301" s="1"/>
      <c r="R1301" s="3"/>
      <c r="S1301" s="3"/>
    </row>
    <row r="1302" spans="1:19" s="36" customFormat="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89"/>
      <c r="P1302" s="99"/>
      <c r="Q1302" s="1"/>
      <c r="R1302" s="3"/>
      <c r="S1302" s="3"/>
    </row>
    <row r="1303" spans="1:19" s="36" customFormat="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89"/>
      <c r="P1303" s="99"/>
      <c r="Q1303" s="1"/>
      <c r="R1303" s="3"/>
      <c r="S1303" s="3"/>
    </row>
    <row r="1304" spans="1:19" s="36" customFormat="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89"/>
      <c r="P1304" s="99"/>
      <c r="Q1304" s="1"/>
      <c r="R1304" s="3"/>
      <c r="S1304" s="3"/>
    </row>
    <row r="1305" spans="1:19" s="36" customFormat="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89"/>
      <c r="P1305" s="99"/>
      <c r="Q1305" s="1"/>
      <c r="R1305" s="3"/>
      <c r="S1305" s="3"/>
    </row>
    <row r="1306" spans="1:19" s="36" customFormat="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89"/>
      <c r="P1306" s="99"/>
      <c r="Q1306" s="1"/>
      <c r="R1306" s="3"/>
      <c r="S1306" s="3"/>
    </row>
    <row r="1307" spans="1:19" s="36" customFormat="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89"/>
      <c r="P1307" s="99"/>
      <c r="Q1307" s="1"/>
      <c r="R1307" s="3"/>
      <c r="S1307" s="3"/>
    </row>
    <row r="1308" spans="1:19" s="36" customFormat="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89"/>
      <c r="P1308" s="99"/>
      <c r="Q1308" s="1"/>
      <c r="R1308" s="3"/>
      <c r="S1308" s="3"/>
    </row>
    <row r="1309" spans="1:19" s="36" customFormat="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89"/>
      <c r="P1309" s="99"/>
      <c r="Q1309" s="1"/>
      <c r="R1309" s="3"/>
      <c r="S1309" s="3"/>
    </row>
    <row r="1310" spans="1:19" s="36" customFormat="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89"/>
      <c r="P1310" s="99"/>
      <c r="Q1310" s="1"/>
      <c r="R1310" s="3"/>
      <c r="S1310" s="3"/>
    </row>
    <row r="1311" spans="1:19" s="36" customFormat="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89"/>
      <c r="P1311" s="99"/>
      <c r="Q1311" s="1"/>
      <c r="R1311" s="3"/>
      <c r="S1311" s="3"/>
    </row>
    <row r="1312" spans="1:19" s="36" customFormat="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89"/>
      <c r="P1312" s="99"/>
      <c r="Q1312" s="1"/>
      <c r="R1312" s="3"/>
      <c r="S1312" s="3"/>
    </row>
    <row r="1313" spans="1:19" s="36" customFormat="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89"/>
      <c r="P1313" s="99"/>
      <c r="Q1313" s="1"/>
      <c r="R1313" s="3"/>
      <c r="S1313" s="3"/>
    </row>
    <row r="1314" spans="1:19" s="36" customFormat="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89"/>
      <c r="P1314" s="99"/>
      <c r="Q1314" s="1"/>
      <c r="R1314" s="3"/>
      <c r="S1314" s="3"/>
    </row>
    <row r="1315" spans="1:19" s="36" customFormat="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89"/>
      <c r="P1315" s="99"/>
      <c r="Q1315" s="1"/>
      <c r="R1315" s="3"/>
      <c r="S1315" s="3"/>
    </row>
    <row r="1316" spans="1:19" s="36" customFormat="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89"/>
      <c r="P1316" s="99"/>
      <c r="Q1316" s="1"/>
      <c r="R1316" s="3"/>
      <c r="S1316" s="3"/>
    </row>
    <row r="1317" spans="1:19" s="36" customFormat="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89"/>
      <c r="P1317" s="99"/>
      <c r="Q1317" s="1"/>
      <c r="R1317" s="3"/>
      <c r="S1317" s="3"/>
    </row>
    <row r="1318" spans="1:19" s="36" customFormat="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89"/>
      <c r="P1318" s="99"/>
      <c r="Q1318" s="1"/>
      <c r="R1318" s="3"/>
      <c r="S1318" s="3"/>
    </row>
    <row r="1319" spans="1:19" s="36" customFormat="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89"/>
      <c r="P1319" s="99"/>
      <c r="Q1319" s="1"/>
      <c r="R1319" s="3"/>
      <c r="S1319" s="3"/>
    </row>
    <row r="1320" spans="1:19" s="36" customFormat="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89"/>
      <c r="P1320" s="99"/>
      <c r="Q1320" s="1"/>
      <c r="R1320" s="3"/>
      <c r="S1320" s="3"/>
    </row>
    <row r="1321" spans="1:19" s="36" customFormat="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89"/>
      <c r="P1321" s="99"/>
      <c r="Q1321" s="1"/>
      <c r="R1321" s="3"/>
      <c r="S1321" s="3"/>
    </row>
    <row r="1322" spans="1:19" s="36" customFormat="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89"/>
      <c r="P1322" s="99"/>
      <c r="Q1322" s="1"/>
      <c r="R1322" s="3"/>
      <c r="S1322" s="3"/>
    </row>
    <row r="1323" spans="1:19" s="36" customFormat="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89"/>
      <c r="P1323" s="99"/>
      <c r="Q1323" s="1"/>
      <c r="R1323" s="3"/>
      <c r="S1323" s="3"/>
    </row>
    <row r="1324" spans="1:19" s="36" customFormat="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89"/>
      <c r="P1324" s="99"/>
      <c r="Q1324" s="1"/>
      <c r="R1324" s="3"/>
      <c r="S1324" s="3"/>
    </row>
    <row r="1325" spans="1:19" s="36" customFormat="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89"/>
      <c r="P1325" s="99"/>
      <c r="Q1325" s="1"/>
      <c r="R1325" s="3"/>
      <c r="S1325" s="3"/>
    </row>
    <row r="1326" spans="1:19" s="36" customFormat="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89"/>
      <c r="P1326" s="99"/>
      <c r="Q1326" s="1"/>
      <c r="R1326" s="3"/>
      <c r="S1326" s="3"/>
    </row>
    <row r="1327" spans="1:19" s="36" customFormat="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89"/>
      <c r="P1327" s="99"/>
      <c r="Q1327" s="1"/>
      <c r="R1327" s="3"/>
      <c r="S1327" s="3"/>
    </row>
    <row r="1328" spans="1:19" s="36" customFormat="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89"/>
      <c r="P1328" s="99"/>
      <c r="Q1328" s="1"/>
      <c r="R1328" s="3"/>
      <c r="S1328" s="3"/>
    </row>
    <row r="1329" spans="1:19" s="36" customFormat="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89"/>
      <c r="P1329" s="99"/>
      <c r="Q1329" s="1"/>
      <c r="R1329" s="3"/>
      <c r="S1329" s="3"/>
    </row>
    <row r="1330" spans="1:19" s="36" customFormat="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89"/>
      <c r="P1330" s="99"/>
      <c r="Q1330" s="1"/>
      <c r="R1330" s="3"/>
      <c r="S1330" s="3"/>
    </row>
    <row r="1331" spans="1:19" s="36" customFormat="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89"/>
      <c r="P1331" s="99"/>
      <c r="Q1331" s="1"/>
      <c r="R1331" s="3"/>
      <c r="S1331" s="3"/>
    </row>
    <row r="1332" spans="1:19" s="36" customFormat="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89"/>
      <c r="P1332" s="99"/>
      <c r="Q1332" s="1"/>
      <c r="R1332" s="3"/>
      <c r="S1332" s="3"/>
    </row>
    <row r="1333" spans="1:19" s="36" customFormat="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89"/>
      <c r="P1333" s="99"/>
      <c r="Q1333" s="1"/>
      <c r="R1333" s="3"/>
      <c r="S1333" s="3"/>
    </row>
    <row r="1334" spans="1:19" s="36" customFormat="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89"/>
      <c r="P1334" s="99"/>
      <c r="Q1334" s="1"/>
      <c r="R1334" s="3"/>
      <c r="S1334" s="3"/>
    </row>
    <row r="1335" spans="1:19" s="36" customFormat="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89"/>
      <c r="P1335" s="99"/>
      <c r="Q1335" s="1"/>
      <c r="R1335" s="3"/>
      <c r="S1335" s="3"/>
    </row>
    <row r="1336" spans="1:19" s="36" customFormat="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89"/>
      <c r="P1336" s="99"/>
      <c r="Q1336" s="1"/>
      <c r="R1336" s="3"/>
      <c r="S1336" s="3"/>
    </row>
    <row r="1337" spans="1:19" s="36" customFormat="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89"/>
      <c r="P1337" s="99"/>
      <c r="Q1337" s="1"/>
      <c r="R1337" s="3"/>
      <c r="S1337" s="3"/>
    </row>
    <row r="1338" spans="1:19" s="36" customFormat="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89"/>
      <c r="P1338" s="99"/>
      <c r="Q1338" s="1"/>
      <c r="R1338" s="3"/>
      <c r="S1338" s="3"/>
    </row>
    <row r="1339" spans="1:19" s="36" customFormat="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89"/>
      <c r="P1339" s="99"/>
      <c r="Q1339" s="1"/>
      <c r="R1339" s="3"/>
      <c r="S1339" s="3"/>
    </row>
    <row r="1340" spans="1:19" s="36" customFormat="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89"/>
      <c r="P1340" s="99"/>
      <c r="Q1340" s="1"/>
      <c r="R1340" s="3"/>
      <c r="S1340" s="3"/>
    </row>
    <row r="1341" spans="1:19" s="36" customFormat="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89"/>
      <c r="P1341" s="99"/>
      <c r="Q1341" s="1"/>
      <c r="R1341" s="3"/>
      <c r="S1341" s="3"/>
    </row>
    <row r="1342" spans="1:19" s="36" customFormat="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89"/>
      <c r="P1342" s="99"/>
      <c r="Q1342" s="1"/>
      <c r="R1342" s="3"/>
      <c r="S1342" s="3"/>
    </row>
    <row r="1343" spans="1:19" s="36" customFormat="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89"/>
      <c r="P1343" s="99"/>
      <c r="Q1343" s="1"/>
      <c r="R1343" s="3"/>
      <c r="S1343" s="3"/>
    </row>
    <row r="1344" spans="1:19" s="36" customFormat="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89"/>
      <c r="P1344" s="99"/>
      <c r="Q1344" s="1"/>
      <c r="R1344" s="3"/>
      <c r="S1344" s="3"/>
    </row>
    <row r="1345" spans="1:19" s="36" customFormat="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89"/>
      <c r="P1345" s="99"/>
      <c r="Q1345" s="1"/>
      <c r="R1345" s="3"/>
      <c r="S1345" s="3"/>
    </row>
    <row r="1346" spans="1:19" s="36" customFormat="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89"/>
      <c r="P1346" s="99"/>
      <c r="Q1346" s="1"/>
      <c r="R1346" s="3"/>
      <c r="S1346" s="3"/>
    </row>
    <row r="1347" spans="1:19" s="36" customFormat="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89"/>
      <c r="P1347" s="99"/>
      <c r="Q1347" s="1"/>
      <c r="R1347" s="3"/>
      <c r="S1347" s="3"/>
    </row>
    <row r="1348" spans="1:19" s="36" customFormat="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89"/>
      <c r="P1348" s="99"/>
      <c r="Q1348" s="1"/>
      <c r="R1348" s="3"/>
      <c r="S1348" s="3"/>
    </row>
    <row r="1349" spans="1:19" s="36" customFormat="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89"/>
      <c r="P1349" s="99"/>
      <c r="Q1349" s="1"/>
      <c r="R1349" s="3"/>
      <c r="S1349" s="3"/>
    </row>
    <row r="1350" spans="1:19" s="36" customFormat="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89"/>
      <c r="P1350" s="99"/>
      <c r="Q1350" s="1"/>
      <c r="R1350" s="3"/>
      <c r="S1350" s="3"/>
    </row>
    <row r="1351" spans="1:19" s="36" customFormat="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89"/>
      <c r="P1351" s="99"/>
      <c r="Q1351" s="1"/>
      <c r="R1351" s="3"/>
      <c r="S1351" s="3"/>
    </row>
    <row r="1352" spans="1:19" s="36" customFormat="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89"/>
      <c r="P1352" s="99"/>
      <c r="Q1352" s="1"/>
      <c r="R1352" s="3"/>
      <c r="S1352" s="3"/>
    </row>
    <row r="1353" spans="1:19" s="36" customFormat="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89"/>
      <c r="P1353" s="99"/>
      <c r="Q1353" s="1"/>
      <c r="R1353" s="3"/>
      <c r="S1353" s="3"/>
    </row>
    <row r="1354" spans="1:19" s="36" customFormat="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89"/>
      <c r="P1354" s="99"/>
      <c r="Q1354" s="1"/>
      <c r="R1354" s="3"/>
      <c r="S1354" s="3"/>
    </row>
    <row r="1355" spans="1:19" s="36" customFormat="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89"/>
      <c r="P1355" s="99"/>
      <c r="Q1355" s="1"/>
      <c r="R1355" s="3"/>
      <c r="S1355" s="3"/>
    </row>
    <row r="1356" spans="1:19" s="36" customFormat="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89"/>
      <c r="P1356" s="99"/>
      <c r="Q1356" s="1"/>
      <c r="R1356" s="3"/>
      <c r="S1356" s="3"/>
    </row>
    <row r="1357" spans="1:19" s="36" customFormat="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89"/>
      <c r="P1357" s="99"/>
      <c r="Q1357" s="1"/>
      <c r="R1357" s="3"/>
      <c r="S1357" s="3"/>
    </row>
    <row r="1358" spans="1:19" s="36" customFormat="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89"/>
      <c r="P1358" s="99"/>
      <c r="Q1358" s="1"/>
      <c r="R1358" s="3"/>
      <c r="S1358" s="3"/>
    </row>
    <row r="1359" spans="1:19" s="36" customFormat="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89"/>
      <c r="P1359" s="99"/>
      <c r="Q1359" s="1"/>
      <c r="R1359" s="3"/>
      <c r="S1359" s="3"/>
    </row>
    <row r="1360" spans="1:19" s="36" customFormat="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89"/>
      <c r="P1360" s="99"/>
      <c r="Q1360" s="1"/>
      <c r="R1360" s="3"/>
      <c r="S1360" s="3"/>
    </row>
    <row r="1361" spans="1:19" s="36" customFormat="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89"/>
      <c r="P1361" s="99"/>
      <c r="Q1361" s="1"/>
      <c r="R1361" s="3"/>
      <c r="S1361" s="3"/>
    </row>
    <row r="1362" spans="1:19" s="36" customFormat="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89"/>
      <c r="P1362" s="99"/>
      <c r="Q1362" s="1"/>
      <c r="R1362" s="3"/>
      <c r="S1362" s="3"/>
    </row>
    <row r="1363" spans="1:19" s="36" customFormat="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89"/>
      <c r="P1363" s="99"/>
      <c r="Q1363" s="1"/>
      <c r="R1363" s="3"/>
      <c r="S1363" s="3"/>
    </row>
    <row r="1364" spans="1:19" s="36" customFormat="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89"/>
      <c r="P1364" s="99"/>
      <c r="Q1364" s="1"/>
      <c r="R1364" s="3"/>
      <c r="S1364" s="3"/>
    </row>
    <row r="1365" spans="1:19" s="36" customFormat="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89"/>
      <c r="P1365" s="99"/>
      <c r="Q1365" s="1"/>
      <c r="R1365" s="3"/>
      <c r="S1365" s="3"/>
    </row>
    <row r="1366" spans="1:19" s="36" customFormat="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89"/>
      <c r="P1366" s="99"/>
      <c r="Q1366" s="1"/>
      <c r="R1366" s="3"/>
      <c r="S1366" s="3"/>
    </row>
    <row r="1367" spans="1:19" s="36" customFormat="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89"/>
      <c r="P1367" s="99"/>
      <c r="Q1367" s="1"/>
      <c r="R1367" s="3"/>
      <c r="S1367" s="3"/>
    </row>
    <row r="1368" spans="1:19" s="36" customFormat="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89"/>
      <c r="P1368" s="99"/>
      <c r="Q1368" s="1"/>
      <c r="R1368" s="3"/>
      <c r="S1368" s="3"/>
    </row>
    <row r="1369" spans="1:19" s="36" customFormat="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89"/>
      <c r="P1369" s="99"/>
      <c r="Q1369" s="1"/>
      <c r="R1369" s="3"/>
      <c r="S1369" s="3"/>
    </row>
    <row r="1370" spans="1:19" s="36" customFormat="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89"/>
      <c r="P1370" s="99"/>
      <c r="Q1370" s="1"/>
      <c r="R1370" s="3"/>
      <c r="S1370" s="3"/>
    </row>
    <row r="1371" spans="1:19" s="36" customFormat="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89"/>
      <c r="P1371" s="99"/>
      <c r="Q1371" s="1"/>
      <c r="R1371" s="3"/>
      <c r="S1371" s="3"/>
    </row>
    <row r="1372" spans="1:19" s="36" customFormat="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89"/>
      <c r="P1372" s="99"/>
      <c r="Q1372" s="1"/>
      <c r="R1372" s="3"/>
      <c r="S1372" s="3"/>
    </row>
    <row r="1373" spans="1:19" s="36" customFormat="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89"/>
      <c r="P1373" s="99"/>
      <c r="Q1373" s="1"/>
      <c r="R1373" s="3"/>
      <c r="S1373" s="3"/>
    </row>
    <row r="1374" spans="1:19" s="36" customFormat="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89"/>
      <c r="P1374" s="99"/>
      <c r="Q1374" s="1"/>
      <c r="R1374" s="3"/>
      <c r="S1374" s="3"/>
    </row>
    <row r="1375" spans="1:19" s="36" customFormat="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89"/>
      <c r="P1375" s="99"/>
      <c r="Q1375" s="1"/>
      <c r="R1375" s="3"/>
      <c r="S1375" s="3"/>
    </row>
    <row r="1376" spans="1:19" s="36" customFormat="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89"/>
      <c r="P1376" s="99"/>
      <c r="Q1376" s="1"/>
      <c r="R1376" s="3"/>
      <c r="S1376" s="3"/>
    </row>
    <row r="1377" spans="1:19" s="36" customFormat="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89"/>
      <c r="P1377" s="99"/>
      <c r="Q1377" s="1"/>
      <c r="R1377" s="3"/>
      <c r="S1377" s="3"/>
    </row>
    <row r="1378" spans="1:19" s="36" customFormat="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89"/>
      <c r="P1378" s="99"/>
      <c r="Q1378" s="1"/>
      <c r="R1378" s="3"/>
      <c r="S1378" s="3"/>
    </row>
    <row r="1379" spans="1:19" s="36" customFormat="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89"/>
      <c r="P1379" s="99"/>
      <c r="Q1379" s="1"/>
      <c r="R1379" s="3"/>
      <c r="S1379" s="3"/>
    </row>
    <row r="1380" spans="1:19" s="36" customFormat="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89"/>
      <c r="P1380" s="99"/>
      <c r="Q1380" s="1"/>
      <c r="R1380" s="3"/>
      <c r="S1380" s="3"/>
    </row>
    <row r="1381" spans="1:19" s="36" customFormat="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89"/>
      <c r="P1381" s="99"/>
      <c r="Q1381" s="1"/>
      <c r="R1381" s="3"/>
      <c r="S1381" s="3"/>
    </row>
    <row r="1382" spans="1:19" s="36" customFormat="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89"/>
      <c r="P1382" s="99"/>
      <c r="Q1382" s="1"/>
      <c r="R1382" s="3"/>
      <c r="S1382" s="3"/>
    </row>
    <row r="1383" spans="1:19" s="36" customFormat="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89"/>
      <c r="P1383" s="99"/>
      <c r="Q1383" s="1"/>
      <c r="R1383" s="3"/>
      <c r="S1383" s="3"/>
    </row>
    <row r="1384" spans="1:19" s="36" customFormat="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89"/>
      <c r="P1384" s="99"/>
      <c r="Q1384" s="1"/>
      <c r="R1384" s="3"/>
      <c r="S1384" s="3"/>
    </row>
    <row r="1385" spans="1:19" s="36" customFormat="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89"/>
      <c r="P1385" s="99"/>
      <c r="Q1385" s="1"/>
      <c r="R1385" s="3"/>
      <c r="S1385" s="3"/>
    </row>
    <row r="1386" spans="1:19" s="36" customFormat="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89"/>
      <c r="P1386" s="99"/>
      <c r="Q1386" s="1"/>
      <c r="R1386" s="3"/>
      <c r="S1386" s="3"/>
    </row>
    <row r="1387" spans="1:19" s="36" customFormat="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89"/>
      <c r="P1387" s="99"/>
      <c r="Q1387" s="1"/>
      <c r="R1387" s="3"/>
      <c r="S1387" s="3"/>
    </row>
    <row r="1388" spans="1:19" s="36" customFormat="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89"/>
      <c r="P1388" s="99"/>
      <c r="Q1388" s="1"/>
      <c r="R1388" s="3"/>
      <c r="S1388" s="3"/>
    </row>
    <row r="1389" spans="1:19" s="36" customFormat="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89"/>
      <c r="P1389" s="99"/>
      <c r="Q1389" s="1"/>
      <c r="R1389" s="3"/>
      <c r="S1389" s="3"/>
    </row>
    <row r="1390" spans="1:19" s="36" customFormat="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89"/>
      <c r="P1390" s="99"/>
      <c r="Q1390" s="1"/>
      <c r="R1390" s="3"/>
      <c r="S1390" s="3"/>
    </row>
    <row r="1391" spans="1:19" s="36" customFormat="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89"/>
      <c r="P1391" s="99"/>
      <c r="Q1391" s="1"/>
      <c r="R1391" s="3"/>
      <c r="S1391" s="3"/>
    </row>
    <row r="1392" spans="1:19" s="36" customFormat="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89"/>
      <c r="P1392" s="99"/>
      <c r="Q1392" s="1"/>
      <c r="R1392" s="3"/>
      <c r="S1392" s="3"/>
    </row>
    <row r="1393" spans="1:19" s="36" customFormat="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89"/>
      <c r="P1393" s="99"/>
      <c r="Q1393" s="1"/>
      <c r="R1393" s="3"/>
      <c r="S1393" s="3"/>
    </row>
    <row r="1394" spans="1:19" s="36" customFormat="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89"/>
      <c r="P1394" s="99"/>
      <c r="Q1394" s="1"/>
      <c r="R1394" s="3"/>
      <c r="S1394" s="3"/>
    </row>
    <row r="1395" spans="1:19" s="36" customFormat="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89"/>
      <c r="P1395" s="99"/>
      <c r="Q1395" s="1"/>
      <c r="R1395" s="3"/>
      <c r="S1395" s="3"/>
    </row>
    <row r="1396" spans="1:19" s="36" customFormat="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89"/>
      <c r="P1396" s="99"/>
      <c r="Q1396" s="1"/>
      <c r="R1396" s="3"/>
      <c r="S1396" s="3"/>
    </row>
    <row r="1397" spans="1:19" s="36" customFormat="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89"/>
      <c r="P1397" s="99"/>
      <c r="Q1397" s="1"/>
      <c r="R1397" s="3"/>
      <c r="S1397" s="3"/>
    </row>
    <row r="1398" spans="1:19" s="36" customFormat="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89"/>
      <c r="P1398" s="99"/>
      <c r="Q1398" s="1"/>
      <c r="R1398" s="3"/>
      <c r="S1398" s="3"/>
    </row>
    <row r="1399" spans="1:19" s="36" customFormat="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89"/>
      <c r="P1399" s="99"/>
      <c r="Q1399" s="1"/>
      <c r="R1399" s="3"/>
      <c r="S1399" s="3"/>
    </row>
    <row r="1400" spans="1:19" s="36" customFormat="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89"/>
      <c r="P1400" s="99"/>
      <c r="Q1400" s="1"/>
      <c r="R1400" s="3"/>
      <c r="S1400" s="3"/>
    </row>
    <row r="1401" spans="1:19" s="36" customFormat="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89"/>
      <c r="P1401" s="99"/>
      <c r="Q1401" s="1"/>
      <c r="R1401" s="3"/>
      <c r="S1401" s="3"/>
    </row>
    <row r="1402" spans="1:19" s="36" customFormat="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89"/>
      <c r="P1402" s="99"/>
      <c r="Q1402" s="1"/>
      <c r="R1402" s="3"/>
      <c r="S1402" s="3"/>
    </row>
    <row r="1403" spans="1:19" s="36" customFormat="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89"/>
      <c r="P1403" s="99"/>
      <c r="Q1403" s="1"/>
      <c r="R1403" s="3"/>
      <c r="S1403" s="3"/>
    </row>
    <row r="1404" spans="1:19" s="36" customFormat="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89"/>
      <c r="P1404" s="99"/>
      <c r="Q1404" s="1"/>
      <c r="R1404" s="3"/>
      <c r="S1404" s="3"/>
    </row>
    <row r="1405" spans="1:19" s="36" customFormat="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89"/>
      <c r="P1405" s="99"/>
      <c r="Q1405" s="1"/>
      <c r="R1405" s="3"/>
      <c r="S1405" s="3"/>
    </row>
    <row r="1406" spans="1:19" s="36" customFormat="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89"/>
      <c r="P1406" s="99"/>
      <c r="Q1406" s="1"/>
      <c r="R1406" s="3"/>
      <c r="S1406" s="3"/>
    </row>
    <row r="1407" spans="1:19" s="36" customFormat="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89"/>
      <c r="P1407" s="99"/>
      <c r="Q1407" s="1"/>
      <c r="R1407" s="3"/>
      <c r="S1407" s="3"/>
    </row>
    <row r="1408" spans="1:19" s="36" customFormat="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89"/>
      <c r="P1408" s="99"/>
      <c r="Q1408" s="1"/>
      <c r="R1408" s="3"/>
      <c r="S1408" s="3"/>
    </row>
    <row r="1409" spans="1:19" s="36" customFormat="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89"/>
      <c r="P1409" s="99"/>
      <c r="Q1409" s="1"/>
      <c r="R1409" s="3"/>
      <c r="S1409" s="3"/>
    </row>
    <row r="1410" spans="1:19" s="36" customFormat="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89"/>
      <c r="P1410" s="99"/>
      <c r="Q1410" s="1"/>
      <c r="R1410" s="3"/>
      <c r="S1410" s="3"/>
    </row>
    <row r="1411" spans="1:19" s="36" customFormat="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89"/>
      <c r="P1411" s="99"/>
      <c r="Q1411" s="1"/>
      <c r="R1411" s="3"/>
      <c r="S1411" s="3"/>
    </row>
    <row r="1412" spans="1:19" s="36" customFormat="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89"/>
      <c r="P1412" s="99"/>
      <c r="Q1412" s="1"/>
      <c r="R1412" s="3"/>
      <c r="S1412" s="3"/>
    </row>
    <row r="1413" spans="1:19" s="36" customFormat="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89"/>
      <c r="P1413" s="99"/>
      <c r="Q1413" s="1"/>
      <c r="R1413" s="3"/>
      <c r="S1413" s="3"/>
    </row>
    <row r="1414" spans="1:19" s="36" customFormat="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89"/>
      <c r="P1414" s="99"/>
      <c r="Q1414" s="1"/>
      <c r="R1414" s="3"/>
      <c r="S1414" s="3"/>
    </row>
    <row r="1415" spans="1:19" s="36" customFormat="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89"/>
      <c r="P1415" s="99"/>
      <c r="Q1415" s="1"/>
      <c r="R1415" s="3"/>
      <c r="S1415" s="3"/>
    </row>
    <row r="1416" spans="1:19" s="36" customFormat="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89"/>
      <c r="P1416" s="99"/>
      <c r="Q1416" s="1"/>
      <c r="R1416" s="3"/>
      <c r="S1416" s="3"/>
    </row>
    <row r="1417" spans="1:19" s="36" customFormat="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89"/>
      <c r="P1417" s="99"/>
      <c r="Q1417" s="1"/>
      <c r="R1417" s="3"/>
      <c r="S1417" s="3"/>
    </row>
    <row r="1418" spans="1:19" s="36" customFormat="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89"/>
      <c r="P1418" s="99"/>
      <c r="Q1418" s="1"/>
      <c r="R1418" s="3"/>
      <c r="S1418" s="3"/>
    </row>
    <row r="1419" spans="1:19" s="36" customFormat="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89"/>
      <c r="P1419" s="99"/>
      <c r="Q1419" s="1"/>
      <c r="R1419" s="3"/>
      <c r="S1419" s="3"/>
    </row>
    <row r="1420" spans="1:19" s="36" customFormat="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89"/>
      <c r="P1420" s="99"/>
      <c r="Q1420" s="1"/>
      <c r="R1420" s="3"/>
      <c r="S1420" s="3"/>
    </row>
    <row r="1421" spans="1:19" s="36" customFormat="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89"/>
      <c r="P1421" s="99"/>
      <c r="Q1421" s="1"/>
      <c r="R1421" s="3"/>
      <c r="S1421" s="3"/>
    </row>
    <row r="1422" spans="1:19" s="36" customFormat="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89"/>
      <c r="P1422" s="99"/>
      <c r="Q1422" s="1"/>
      <c r="R1422" s="3"/>
      <c r="S1422" s="3"/>
    </row>
    <row r="1423" spans="1:19" s="36" customFormat="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89"/>
      <c r="P1423" s="99"/>
      <c r="Q1423" s="1"/>
      <c r="R1423" s="3"/>
      <c r="S1423" s="3"/>
    </row>
    <row r="1424" spans="1:19" s="36" customFormat="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89"/>
      <c r="P1424" s="99"/>
      <c r="Q1424" s="1"/>
      <c r="R1424" s="3"/>
      <c r="S1424" s="3"/>
    </row>
    <row r="1425" spans="1:19" s="36" customFormat="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89"/>
      <c r="P1425" s="99"/>
      <c r="Q1425" s="1"/>
      <c r="R1425" s="3"/>
      <c r="S1425" s="3"/>
    </row>
    <row r="1426" spans="1:19" s="36" customFormat="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89"/>
      <c r="P1426" s="99"/>
      <c r="Q1426" s="1"/>
      <c r="R1426" s="3"/>
      <c r="S1426" s="3"/>
    </row>
    <row r="1427" spans="1:19" s="36" customFormat="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89"/>
      <c r="P1427" s="99"/>
      <c r="Q1427" s="1"/>
      <c r="R1427" s="3"/>
      <c r="S1427" s="3"/>
    </row>
    <row r="1428" spans="1:19" s="36" customFormat="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89"/>
      <c r="P1428" s="99"/>
      <c r="Q1428" s="1"/>
      <c r="R1428" s="3"/>
      <c r="S1428" s="3"/>
    </row>
    <row r="1429" spans="1:19" s="36" customFormat="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89"/>
      <c r="P1429" s="99"/>
      <c r="Q1429" s="1"/>
      <c r="R1429" s="3"/>
      <c r="S1429" s="3"/>
    </row>
    <row r="1430" spans="1:19" s="36" customFormat="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89"/>
      <c r="P1430" s="99"/>
      <c r="Q1430" s="1"/>
      <c r="R1430" s="3"/>
      <c r="S1430" s="3"/>
    </row>
    <row r="1431" spans="1:19" s="36" customFormat="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89"/>
      <c r="P1431" s="99"/>
      <c r="Q1431" s="1"/>
      <c r="R1431" s="3"/>
      <c r="S1431" s="3"/>
    </row>
    <row r="1432" spans="1:19" s="36" customFormat="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89"/>
      <c r="P1432" s="99"/>
      <c r="Q1432" s="1"/>
      <c r="R1432" s="3"/>
      <c r="S1432" s="3"/>
    </row>
    <row r="1433" spans="1:19" s="36" customFormat="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89"/>
      <c r="P1433" s="99"/>
      <c r="Q1433" s="1"/>
      <c r="R1433" s="3"/>
      <c r="S1433" s="3"/>
    </row>
    <row r="1434" spans="1:19" s="36" customFormat="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89"/>
      <c r="P1434" s="99"/>
      <c r="Q1434" s="1"/>
      <c r="R1434" s="3"/>
      <c r="S1434" s="3"/>
    </row>
    <row r="1435" spans="1:19" s="36" customFormat="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89"/>
      <c r="P1435" s="99"/>
      <c r="Q1435" s="1"/>
      <c r="R1435" s="3"/>
      <c r="S1435" s="3"/>
    </row>
    <row r="1436" spans="1:19" s="36" customFormat="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89"/>
      <c r="P1436" s="99"/>
      <c r="Q1436" s="1"/>
      <c r="R1436" s="3"/>
      <c r="S1436" s="3"/>
    </row>
    <row r="1437" spans="1:19" s="36" customFormat="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89"/>
      <c r="P1437" s="99"/>
      <c r="Q1437" s="1"/>
      <c r="R1437" s="3"/>
      <c r="S1437" s="3"/>
    </row>
    <row r="1438" spans="1:19" s="36" customFormat="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89"/>
      <c r="P1438" s="99"/>
      <c r="Q1438" s="1"/>
      <c r="R1438" s="3"/>
      <c r="S1438" s="3"/>
    </row>
    <row r="1439" spans="1:19" s="36" customFormat="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89"/>
      <c r="P1439" s="99"/>
      <c r="Q1439" s="1"/>
      <c r="R1439" s="3"/>
      <c r="S1439" s="3"/>
    </row>
    <row r="1440" spans="1:19" s="36" customFormat="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89"/>
      <c r="P1440" s="99"/>
      <c r="Q1440" s="1"/>
      <c r="R1440" s="3"/>
      <c r="S1440" s="3"/>
    </row>
    <row r="1441" spans="1:19" s="36" customFormat="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89"/>
      <c r="P1441" s="99"/>
      <c r="Q1441" s="1"/>
      <c r="R1441" s="3"/>
      <c r="S1441" s="3"/>
    </row>
    <row r="1442" spans="1:19" s="36" customFormat="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89"/>
      <c r="P1442" s="99"/>
      <c r="Q1442" s="1"/>
      <c r="R1442" s="3"/>
      <c r="S1442" s="3"/>
    </row>
    <row r="1443" spans="1:19" s="36" customFormat="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89"/>
      <c r="P1443" s="99"/>
      <c r="Q1443" s="1"/>
      <c r="R1443" s="3"/>
      <c r="S1443" s="3"/>
    </row>
    <row r="1444" spans="1:19" s="36" customFormat="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89"/>
      <c r="P1444" s="99"/>
      <c r="Q1444" s="1"/>
      <c r="R1444" s="3"/>
      <c r="S1444" s="3"/>
    </row>
    <row r="1445" spans="1:19" s="36" customFormat="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89"/>
      <c r="P1445" s="99"/>
      <c r="Q1445" s="1"/>
      <c r="R1445" s="3"/>
      <c r="S1445" s="3"/>
    </row>
    <row r="1446" spans="1:19" s="36" customFormat="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89"/>
      <c r="P1446" s="99"/>
      <c r="Q1446" s="1"/>
      <c r="R1446" s="3"/>
      <c r="S1446" s="3"/>
    </row>
    <row r="1447" spans="1:19" s="36" customFormat="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89"/>
      <c r="P1447" s="99"/>
      <c r="Q1447" s="1"/>
      <c r="R1447" s="3"/>
      <c r="S1447" s="3"/>
    </row>
    <row r="1448" spans="1:19" s="36" customFormat="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89"/>
      <c r="P1448" s="99"/>
      <c r="Q1448" s="1"/>
      <c r="R1448" s="3"/>
      <c r="S1448" s="3"/>
    </row>
    <row r="1449" spans="1:19" s="36" customFormat="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89"/>
      <c r="P1449" s="99"/>
      <c r="Q1449" s="1"/>
      <c r="R1449" s="3"/>
      <c r="S1449" s="3"/>
    </row>
    <row r="1450" spans="1:19" s="36" customFormat="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89"/>
      <c r="P1450" s="99"/>
      <c r="Q1450" s="1"/>
      <c r="R1450" s="3"/>
      <c r="S1450" s="3"/>
    </row>
    <row r="1451" spans="1:19" s="36" customFormat="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89"/>
      <c r="P1451" s="99"/>
      <c r="Q1451" s="1"/>
      <c r="R1451" s="3"/>
      <c r="S1451" s="3"/>
    </row>
    <row r="1452" spans="1:19" s="36" customFormat="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89"/>
      <c r="P1452" s="99"/>
      <c r="Q1452" s="1"/>
      <c r="R1452" s="3"/>
      <c r="S1452" s="3"/>
    </row>
    <row r="1453" spans="1:19" s="36" customFormat="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89"/>
      <c r="P1453" s="99"/>
      <c r="Q1453" s="1"/>
      <c r="R1453" s="3"/>
      <c r="S1453" s="3"/>
    </row>
    <row r="1454" spans="1:19" s="36" customFormat="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89"/>
      <c r="P1454" s="99"/>
      <c r="Q1454" s="1"/>
      <c r="R1454" s="3"/>
      <c r="S1454" s="3"/>
    </row>
    <row r="1455" spans="1:19" s="36" customFormat="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89"/>
      <c r="P1455" s="99"/>
      <c r="Q1455" s="1"/>
      <c r="R1455" s="3"/>
      <c r="S1455" s="3"/>
    </row>
    <row r="1456" spans="1:19" s="36" customFormat="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89"/>
      <c r="P1456" s="99"/>
      <c r="Q1456" s="1"/>
      <c r="R1456" s="3"/>
      <c r="S1456" s="3"/>
    </row>
    <row r="1457" spans="1:19" s="36" customFormat="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89"/>
      <c r="P1457" s="99"/>
      <c r="Q1457" s="1"/>
      <c r="R1457" s="3"/>
      <c r="S1457" s="3"/>
    </row>
    <row r="1458" spans="1:19" s="36" customFormat="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89"/>
      <c r="P1458" s="99"/>
      <c r="Q1458" s="1"/>
      <c r="R1458" s="3"/>
      <c r="S1458" s="3"/>
    </row>
    <row r="1459" spans="1:19" s="36" customFormat="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89"/>
      <c r="P1459" s="99"/>
      <c r="Q1459" s="1"/>
      <c r="R1459" s="3"/>
      <c r="S1459" s="3"/>
    </row>
    <row r="1460" spans="1:19" s="36" customFormat="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89"/>
      <c r="P1460" s="99"/>
      <c r="Q1460" s="1"/>
      <c r="R1460" s="3"/>
      <c r="S1460" s="3"/>
    </row>
    <row r="1461" spans="1:19" s="36" customFormat="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89"/>
      <c r="P1461" s="99"/>
      <c r="Q1461" s="1"/>
      <c r="R1461" s="3"/>
      <c r="S1461" s="3"/>
    </row>
    <row r="1462" spans="1:19" s="36" customFormat="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89"/>
      <c r="P1462" s="99"/>
      <c r="Q1462" s="1"/>
      <c r="R1462" s="3"/>
      <c r="S1462" s="3"/>
    </row>
    <row r="1463" spans="1:19" s="36" customFormat="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89"/>
      <c r="P1463" s="99"/>
      <c r="Q1463" s="1"/>
      <c r="R1463" s="3"/>
      <c r="S1463" s="3"/>
    </row>
    <row r="1464" spans="1:19" s="36" customFormat="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89"/>
      <c r="P1464" s="99"/>
      <c r="Q1464" s="1"/>
      <c r="R1464" s="3"/>
      <c r="S1464" s="3"/>
    </row>
    <row r="1465" spans="1:19" s="36" customFormat="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89"/>
      <c r="P1465" s="99"/>
      <c r="Q1465" s="1"/>
      <c r="R1465" s="3"/>
      <c r="S1465" s="3"/>
    </row>
    <row r="1466" spans="1:19" s="36" customFormat="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89"/>
      <c r="P1466" s="99"/>
      <c r="Q1466" s="1"/>
      <c r="R1466" s="3"/>
      <c r="S1466" s="3"/>
    </row>
    <row r="1467" spans="1:19" s="36" customFormat="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89"/>
      <c r="P1467" s="99"/>
      <c r="Q1467" s="1"/>
      <c r="R1467" s="3"/>
      <c r="S1467" s="3"/>
    </row>
    <row r="1468" spans="1:19" s="36" customFormat="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89"/>
      <c r="P1468" s="99"/>
      <c r="Q1468" s="1"/>
      <c r="R1468" s="3"/>
      <c r="S1468" s="3"/>
    </row>
    <row r="1469" spans="1:19" s="36" customFormat="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89"/>
      <c r="P1469" s="99"/>
      <c r="Q1469" s="1"/>
      <c r="R1469" s="3"/>
      <c r="S1469" s="3"/>
    </row>
    <row r="1470" spans="1:19" s="36" customFormat="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89"/>
      <c r="P1470" s="99"/>
      <c r="Q1470" s="1"/>
      <c r="R1470" s="3"/>
      <c r="S1470" s="3"/>
    </row>
    <row r="1471" spans="1:19" s="36" customFormat="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89"/>
      <c r="P1471" s="99"/>
      <c r="Q1471" s="1"/>
      <c r="R1471" s="3"/>
      <c r="S1471" s="3"/>
    </row>
    <row r="1472" spans="1:19" s="36" customFormat="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89"/>
      <c r="P1472" s="99"/>
      <c r="Q1472" s="1"/>
      <c r="R1472" s="3"/>
      <c r="S1472" s="3"/>
    </row>
    <row r="1473" spans="1:19" s="36" customFormat="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89"/>
      <c r="P1473" s="99"/>
      <c r="Q1473" s="1"/>
      <c r="R1473" s="3"/>
      <c r="S1473" s="3"/>
    </row>
    <row r="1474" spans="1:19" s="36" customFormat="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89"/>
      <c r="P1474" s="99"/>
      <c r="Q1474" s="1"/>
      <c r="R1474" s="3"/>
      <c r="S1474" s="3"/>
    </row>
    <row r="1475" spans="1:19" s="36" customFormat="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89"/>
      <c r="P1475" s="99"/>
      <c r="Q1475" s="1"/>
      <c r="R1475" s="3"/>
      <c r="S1475" s="3"/>
    </row>
    <row r="1476" spans="1:19" s="36" customFormat="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89"/>
      <c r="P1476" s="99"/>
      <c r="Q1476" s="1"/>
      <c r="R1476" s="3"/>
      <c r="S1476" s="3"/>
    </row>
    <row r="1477" spans="1:19" s="36" customFormat="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89"/>
      <c r="P1477" s="99"/>
      <c r="Q1477" s="1"/>
      <c r="R1477" s="3"/>
      <c r="S1477" s="3"/>
    </row>
    <row r="1478" spans="1:19" s="36" customFormat="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89"/>
      <c r="P1478" s="99"/>
      <c r="Q1478" s="1"/>
      <c r="R1478" s="3"/>
      <c r="S1478" s="3"/>
    </row>
    <row r="1479" spans="1:19" s="36" customFormat="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89"/>
      <c r="P1479" s="99"/>
      <c r="Q1479" s="1"/>
      <c r="R1479" s="3"/>
      <c r="S1479" s="3"/>
    </row>
    <row r="1480" spans="1:19" s="36" customFormat="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89"/>
      <c r="P1480" s="99"/>
      <c r="Q1480" s="1"/>
      <c r="R1480" s="3"/>
      <c r="S1480" s="3"/>
    </row>
    <row r="1481" spans="1:19" s="36" customFormat="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89"/>
      <c r="P1481" s="99"/>
      <c r="Q1481" s="1"/>
      <c r="R1481" s="3"/>
      <c r="S1481" s="3"/>
    </row>
    <row r="1482" spans="1:19" s="36" customFormat="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89"/>
      <c r="P1482" s="99"/>
      <c r="Q1482" s="1"/>
      <c r="R1482" s="3"/>
      <c r="S1482" s="3"/>
    </row>
    <row r="1483" spans="1:19" s="36" customFormat="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89"/>
      <c r="P1483" s="99"/>
      <c r="Q1483" s="1"/>
      <c r="R1483" s="3"/>
      <c r="S1483" s="3"/>
    </row>
    <row r="1484" spans="1:19" s="36" customFormat="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89"/>
      <c r="P1484" s="99"/>
      <c r="Q1484" s="1"/>
      <c r="R1484" s="3"/>
      <c r="S1484" s="3"/>
    </row>
    <row r="1485" spans="1:19" s="36" customFormat="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89"/>
      <c r="P1485" s="99"/>
      <c r="Q1485" s="1"/>
      <c r="R1485" s="3"/>
      <c r="S1485" s="3"/>
    </row>
    <row r="1486" spans="1:19" s="36" customFormat="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89"/>
      <c r="P1486" s="99"/>
      <c r="Q1486" s="1"/>
      <c r="R1486" s="3"/>
      <c r="S1486" s="3"/>
    </row>
    <row r="1487" spans="1:19" s="36" customFormat="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89"/>
      <c r="P1487" s="99"/>
      <c r="Q1487" s="1"/>
      <c r="R1487" s="3"/>
      <c r="S1487" s="3"/>
    </row>
    <row r="1488" spans="1:19" s="36" customFormat="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89"/>
      <c r="P1488" s="99"/>
      <c r="Q1488" s="1"/>
      <c r="R1488" s="3"/>
      <c r="S1488" s="3"/>
    </row>
    <row r="1489" spans="1:19" s="36" customFormat="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89"/>
      <c r="P1489" s="99"/>
      <c r="Q1489" s="1"/>
      <c r="R1489" s="3"/>
      <c r="S1489" s="3"/>
    </row>
    <row r="1490" spans="1:19" s="36" customFormat="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89"/>
      <c r="P1490" s="99"/>
      <c r="Q1490" s="1"/>
      <c r="R1490" s="3"/>
      <c r="S1490" s="3"/>
    </row>
    <row r="1491" spans="1:19" s="36" customFormat="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89"/>
      <c r="P1491" s="99"/>
      <c r="Q1491" s="1"/>
      <c r="R1491" s="3"/>
      <c r="S1491" s="3"/>
    </row>
    <row r="1492" spans="1:19" s="36" customFormat="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89"/>
      <c r="P1492" s="99"/>
      <c r="Q1492" s="1"/>
      <c r="R1492" s="3"/>
      <c r="S1492" s="3"/>
    </row>
    <row r="1493" spans="1:19" s="36" customFormat="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89"/>
      <c r="P1493" s="99"/>
      <c r="Q1493" s="1"/>
      <c r="R1493" s="3"/>
      <c r="S1493" s="3"/>
    </row>
    <row r="1494" spans="1:19" s="36" customFormat="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89"/>
      <c r="P1494" s="99"/>
      <c r="Q1494" s="1"/>
      <c r="R1494" s="3"/>
      <c r="S1494" s="3"/>
    </row>
    <row r="1495" spans="1:19" s="36" customFormat="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89"/>
      <c r="P1495" s="99"/>
      <c r="Q1495" s="1"/>
      <c r="R1495" s="3"/>
      <c r="S1495" s="3"/>
    </row>
    <row r="1496" spans="1:19" s="36" customFormat="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89"/>
      <c r="P1496" s="99"/>
      <c r="Q1496" s="1"/>
      <c r="R1496" s="3"/>
      <c r="S1496" s="3"/>
    </row>
    <row r="1497" spans="1:19" s="36" customFormat="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89"/>
      <c r="P1497" s="99"/>
      <c r="Q1497" s="1"/>
      <c r="R1497" s="3"/>
      <c r="S1497" s="3"/>
    </row>
    <row r="1498" spans="1:19" s="36" customFormat="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89"/>
      <c r="P1498" s="99"/>
      <c r="Q1498" s="1"/>
      <c r="R1498" s="3"/>
      <c r="S1498" s="3"/>
    </row>
    <row r="1499" spans="1:19" s="36" customFormat="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89"/>
      <c r="P1499" s="99"/>
      <c r="Q1499" s="1"/>
      <c r="R1499" s="3"/>
      <c r="S1499" s="3"/>
    </row>
    <row r="1500" spans="1:19" s="36" customFormat="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89"/>
      <c r="P1500" s="99"/>
      <c r="Q1500" s="1"/>
      <c r="R1500" s="3"/>
      <c r="S1500" s="3"/>
    </row>
    <row r="1501" spans="1:19" s="36" customFormat="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89"/>
      <c r="P1501" s="99"/>
      <c r="Q1501" s="1"/>
      <c r="R1501" s="3"/>
      <c r="S1501" s="3"/>
    </row>
    <row r="1502" spans="1:19" s="36" customFormat="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89"/>
      <c r="P1502" s="99"/>
      <c r="Q1502" s="1"/>
      <c r="R1502" s="3"/>
      <c r="S1502" s="3"/>
    </row>
    <row r="1503" spans="1:19" s="36" customFormat="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89"/>
      <c r="P1503" s="99"/>
      <c r="Q1503" s="1"/>
      <c r="R1503" s="3"/>
      <c r="S1503" s="3"/>
    </row>
    <row r="1504" spans="1:19" s="36" customFormat="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89"/>
      <c r="P1504" s="99"/>
      <c r="Q1504" s="1"/>
      <c r="R1504" s="3"/>
      <c r="S1504" s="3"/>
    </row>
    <row r="1505" spans="1:19" s="36" customFormat="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89"/>
      <c r="P1505" s="99"/>
      <c r="Q1505" s="1"/>
      <c r="R1505" s="3"/>
      <c r="S1505" s="3"/>
    </row>
    <row r="1506" spans="1:19" s="36" customFormat="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89"/>
      <c r="P1506" s="99"/>
      <c r="Q1506" s="1"/>
      <c r="R1506" s="3"/>
      <c r="S1506" s="3"/>
    </row>
    <row r="1507" spans="1:19" s="36" customFormat="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89"/>
      <c r="P1507" s="99"/>
      <c r="Q1507" s="1"/>
      <c r="R1507" s="3"/>
      <c r="S1507" s="3"/>
    </row>
    <row r="1508" spans="1:19" s="36" customFormat="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89"/>
      <c r="P1508" s="99"/>
      <c r="Q1508" s="1"/>
      <c r="R1508" s="3"/>
      <c r="S1508" s="3"/>
    </row>
    <row r="1509" spans="1:19" s="36" customFormat="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89"/>
      <c r="P1509" s="99"/>
      <c r="Q1509" s="1"/>
      <c r="R1509" s="3"/>
      <c r="S1509" s="3"/>
    </row>
    <row r="1510" spans="1:19" s="36" customFormat="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89"/>
      <c r="P1510" s="99"/>
      <c r="Q1510" s="1"/>
      <c r="R1510" s="3"/>
      <c r="S1510" s="3"/>
    </row>
    <row r="1511" spans="1:19" s="36" customFormat="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89"/>
      <c r="P1511" s="99"/>
      <c r="Q1511" s="1"/>
      <c r="R1511" s="3"/>
      <c r="S1511" s="3"/>
    </row>
    <row r="1512" spans="1:19" s="36" customFormat="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89"/>
      <c r="P1512" s="99"/>
      <c r="Q1512" s="1"/>
      <c r="R1512" s="3"/>
      <c r="S1512" s="3"/>
    </row>
    <row r="1513" spans="1:19" s="36" customFormat="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89"/>
      <c r="P1513" s="99"/>
      <c r="Q1513" s="1"/>
      <c r="R1513" s="3"/>
      <c r="S1513" s="3"/>
    </row>
    <row r="1514" spans="1:19" s="36" customFormat="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89"/>
      <c r="P1514" s="99"/>
      <c r="Q1514" s="1"/>
      <c r="R1514" s="3"/>
      <c r="S1514" s="3"/>
    </row>
    <row r="1515" spans="1:19" s="36" customFormat="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89"/>
      <c r="P1515" s="99"/>
      <c r="Q1515" s="1"/>
      <c r="R1515" s="3"/>
      <c r="S1515" s="3"/>
    </row>
    <row r="1516" spans="1:19" s="36" customFormat="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89"/>
      <c r="P1516" s="99"/>
      <c r="Q1516" s="1"/>
      <c r="R1516" s="3"/>
      <c r="S1516" s="3"/>
    </row>
    <row r="1517" spans="1:19" s="36" customFormat="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89"/>
      <c r="P1517" s="99"/>
      <c r="Q1517" s="1"/>
      <c r="R1517" s="3"/>
      <c r="S1517" s="3"/>
    </row>
    <row r="1518" spans="1:19" s="36" customFormat="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89"/>
      <c r="P1518" s="99"/>
      <c r="Q1518" s="1"/>
      <c r="R1518" s="3"/>
      <c r="S1518" s="3"/>
    </row>
    <row r="1519" spans="1:19" s="36" customFormat="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89"/>
      <c r="P1519" s="99"/>
      <c r="Q1519" s="1"/>
      <c r="R1519" s="3"/>
      <c r="S1519" s="3"/>
    </row>
    <row r="1520" spans="1:19" s="36" customFormat="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89"/>
      <c r="P1520" s="99"/>
      <c r="Q1520" s="1"/>
      <c r="R1520" s="3"/>
      <c r="S1520" s="3"/>
    </row>
    <row r="1521" spans="1:19" s="36" customFormat="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89"/>
      <c r="P1521" s="99"/>
      <c r="Q1521" s="1"/>
      <c r="R1521" s="3"/>
      <c r="S1521" s="3"/>
    </row>
    <row r="1522" spans="1:19" s="36" customFormat="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89"/>
      <c r="P1522" s="99"/>
      <c r="Q1522" s="1"/>
      <c r="R1522" s="3"/>
      <c r="S1522" s="3"/>
    </row>
    <row r="1523" spans="1:19" s="36" customFormat="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89"/>
      <c r="P1523" s="99"/>
      <c r="Q1523" s="1"/>
      <c r="R1523" s="3"/>
      <c r="S1523" s="3"/>
    </row>
    <row r="1524" spans="1:19" s="36" customFormat="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89"/>
      <c r="P1524" s="99"/>
      <c r="Q1524" s="1"/>
      <c r="R1524" s="3"/>
      <c r="S1524" s="3"/>
    </row>
    <row r="1525" spans="1:19" s="36" customFormat="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89"/>
      <c r="P1525" s="99"/>
      <c r="Q1525" s="1"/>
      <c r="R1525" s="3"/>
      <c r="S1525" s="3"/>
    </row>
    <row r="1526" spans="1:19" s="36" customFormat="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89"/>
      <c r="P1526" s="99"/>
      <c r="Q1526" s="1"/>
      <c r="R1526" s="3"/>
      <c r="S1526" s="3"/>
    </row>
    <row r="1527" spans="1:19" s="36" customFormat="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89"/>
      <c r="P1527" s="99"/>
      <c r="Q1527" s="1"/>
      <c r="R1527" s="3"/>
      <c r="S1527" s="3"/>
    </row>
    <row r="1528" spans="1:19" s="36" customFormat="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89"/>
      <c r="P1528" s="99"/>
      <c r="Q1528" s="1"/>
      <c r="R1528" s="3"/>
      <c r="S1528" s="3"/>
    </row>
    <row r="1529" spans="1:19" s="36" customFormat="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89"/>
      <c r="P1529" s="99"/>
      <c r="Q1529" s="1"/>
      <c r="R1529" s="3"/>
      <c r="S1529" s="3"/>
    </row>
    <row r="1530" spans="1:19" s="36" customFormat="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89"/>
      <c r="P1530" s="99"/>
      <c r="Q1530" s="1"/>
      <c r="R1530" s="3"/>
      <c r="S1530" s="3"/>
    </row>
    <row r="1531" spans="1:19" s="36" customFormat="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89"/>
      <c r="P1531" s="99"/>
      <c r="Q1531" s="1"/>
      <c r="R1531" s="3"/>
      <c r="S1531" s="3"/>
    </row>
    <row r="1532" spans="1:19" s="36" customFormat="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89"/>
      <c r="P1532" s="99"/>
      <c r="Q1532" s="1"/>
      <c r="R1532" s="3"/>
      <c r="S1532" s="3"/>
    </row>
    <row r="1533" spans="1:19" s="36" customFormat="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89"/>
      <c r="P1533" s="99"/>
      <c r="Q1533" s="1"/>
      <c r="R1533" s="3"/>
      <c r="S1533" s="3"/>
    </row>
    <row r="1534" spans="1:19" s="36" customFormat="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89"/>
      <c r="P1534" s="99"/>
      <c r="Q1534" s="1"/>
      <c r="R1534" s="3"/>
      <c r="S1534" s="3"/>
    </row>
    <row r="1535" spans="1:19" s="36" customFormat="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89"/>
      <c r="P1535" s="99"/>
      <c r="Q1535" s="1"/>
      <c r="R1535" s="3"/>
      <c r="S1535" s="3"/>
    </row>
    <row r="1536" spans="1:19" s="36" customFormat="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89"/>
      <c r="P1536" s="99"/>
      <c r="Q1536" s="1"/>
      <c r="R1536" s="3"/>
      <c r="S1536" s="3"/>
    </row>
    <row r="1537" spans="1:19" s="36" customFormat="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89"/>
      <c r="P1537" s="99"/>
      <c r="Q1537" s="1"/>
      <c r="R1537" s="3"/>
      <c r="S1537" s="3"/>
    </row>
    <row r="1538" spans="1:19" s="36" customFormat="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89"/>
      <c r="P1538" s="99"/>
      <c r="Q1538" s="1"/>
      <c r="R1538" s="3"/>
      <c r="S1538" s="3"/>
    </row>
    <row r="1539" spans="1:19" s="36" customFormat="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89"/>
      <c r="P1539" s="99"/>
      <c r="Q1539" s="1"/>
      <c r="R1539" s="3"/>
      <c r="S1539" s="3"/>
    </row>
    <row r="1540" spans="1:19" s="36" customFormat="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89"/>
      <c r="P1540" s="99"/>
      <c r="Q1540" s="1"/>
      <c r="R1540" s="3"/>
      <c r="S1540" s="3"/>
    </row>
    <row r="1541" spans="1:19" s="36" customFormat="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89"/>
      <c r="P1541" s="99"/>
      <c r="Q1541" s="1"/>
      <c r="R1541" s="3"/>
      <c r="S1541" s="3"/>
    </row>
    <row r="1542" spans="1:19" s="36" customFormat="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89"/>
      <c r="P1542" s="99"/>
      <c r="Q1542" s="1"/>
      <c r="R1542" s="3"/>
      <c r="S1542" s="3"/>
    </row>
    <row r="1543" spans="1:19" s="36" customFormat="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89"/>
      <c r="P1543" s="99"/>
      <c r="Q1543" s="1"/>
      <c r="R1543" s="3"/>
      <c r="S1543" s="3"/>
    </row>
    <row r="1544" spans="1:19" s="36" customFormat="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89"/>
      <c r="P1544" s="99"/>
      <c r="Q1544" s="1"/>
      <c r="R1544" s="3"/>
      <c r="S1544" s="3"/>
    </row>
    <row r="1545" spans="1:19" s="36" customFormat="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89"/>
      <c r="P1545" s="99"/>
      <c r="Q1545" s="1"/>
      <c r="R1545" s="3"/>
      <c r="S1545" s="3"/>
    </row>
    <row r="1546" spans="1:19" s="36" customFormat="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89"/>
      <c r="P1546" s="99"/>
      <c r="Q1546" s="1"/>
      <c r="R1546" s="3"/>
      <c r="S1546" s="3"/>
    </row>
    <row r="1547" spans="1:19" s="36" customFormat="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89"/>
      <c r="P1547" s="99"/>
      <c r="Q1547" s="1"/>
      <c r="R1547" s="3"/>
      <c r="S1547" s="3"/>
    </row>
    <row r="1548" spans="1:19" s="36" customFormat="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89"/>
      <c r="P1548" s="99"/>
      <c r="Q1548" s="1"/>
      <c r="R1548" s="3"/>
      <c r="S1548" s="3"/>
    </row>
    <row r="1549" spans="1:19" s="36" customFormat="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89"/>
      <c r="P1549" s="99"/>
      <c r="Q1549" s="1"/>
      <c r="R1549" s="3"/>
      <c r="S1549" s="3"/>
    </row>
    <row r="1550" spans="1:19" s="36" customFormat="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89"/>
      <c r="P1550" s="99"/>
      <c r="Q1550" s="1"/>
      <c r="R1550" s="3"/>
      <c r="S1550" s="3"/>
    </row>
    <row r="1551" spans="1:19" s="36" customFormat="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89"/>
      <c r="P1551" s="99"/>
      <c r="Q1551" s="1"/>
      <c r="R1551" s="3"/>
      <c r="S1551" s="3"/>
    </row>
    <row r="1552" spans="1:19" s="36" customFormat="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89"/>
      <c r="P1552" s="99"/>
      <c r="Q1552" s="1"/>
      <c r="R1552" s="3"/>
      <c r="S1552" s="3"/>
    </row>
    <row r="1553" spans="1:19" s="36" customFormat="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89"/>
      <c r="P1553" s="99"/>
      <c r="Q1553" s="1"/>
      <c r="R1553" s="3"/>
      <c r="S1553" s="3"/>
    </row>
    <row r="1554" spans="1:19" s="36" customFormat="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89"/>
      <c r="P1554" s="99"/>
      <c r="Q1554" s="1"/>
      <c r="R1554" s="3"/>
      <c r="S1554" s="3"/>
    </row>
    <row r="1555" spans="1:19" s="36" customFormat="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89"/>
      <c r="P1555" s="99"/>
      <c r="Q1555" s="1"/>
      <c r="R1555" s="3"/>
      <c r="S1555" s="3"/>
    </row>
    <row r="1556" spans="1:19" s="36" customFormat="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89"/>
      <c r="P1556" s="99"/>
      <c r="Q1556" s="1"/>
      <c r="R1556" s="3"/>
      <c r="S1556" s="3"/>
    </row>
    <row r="1557" spans="1:19" s="36" customFormat="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89"/>
      <c r="P1557" s="99"/>
      <c r="Q1557" s="1"/>
      <c r="R1557" s="3"/>
      <c r="S1557" s="3"/>
    </row>
    <row r="1558" spans="1:19" s="36" customFormat="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89"/>
      <c r="P1558" s="99"/>
      <c r="Q1558" s="1"/>
      <c r="R1558" s="3"/>
      <c r="S1558" s="3"/>
    </row>
    <row r="1559" spans="1:19" s="36" customFormat="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89"/>
      <c r="P1559" s="99"/>
      <c r="Q1559" s="1"/>
      <c r="R1559" s="3"/>
      <c r="S1559" s="3"/>
    </row>
    <row r="1560" spans="1:19" s="36" customFormat="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89"/>
      <c r="P1560" s="99"/>
      <c r="Q1560" s="1"/>
      <c r="R1560" s="3"/>
      <c r="S1560" s="3"/>
    </row>
    <row r="1561" spans="1:19" s="36" customFormat="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89"/>
      <c r="P1561" s="99"/>
      <c r="Q1561" s="1"/>
      <c r="R1561" s="3"/>
      <c r="S1561" s="3"/>
    </row>
    <row r="1562" spans="1:19" s="36" customFormat="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89"/>
      <c r="P1562" s="99"/>
      <c r="Q1562" s="1"/>
      <c r="R1562" s="3"/>
      <c r="S1562" s="3"/>
    </row>
    <row r="1563" spans="1:19" s="36" customFormat="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89"/>
      <c r="P1563" s="99"/>
      <c r="Q1563" s="1"/>
      <c r="R1563" s="3"/>
      <c r="S1563" s="3"/>
    </row>
    <row r="1564" spans="1:19" s="36" customFormat="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89"/>
      <c r="P1564" s="99"/>
      <c r="Q1564" s="1"/>
      <c r="R1564" s="3"/>
      <c r="S1564" s="3"/>
    </row>
    <row r="1565" spans="1:19" s="36" customFormat="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89"/>
      <c r="P1565" s="99"/>
      <c r="Q1565" s="1"/>
      <c r="R1565" s="3"/>
      <c r="S1565" s="3"/>
    </row>
    <row r="1566" spans="1:19" s="36" customFormat="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89"/>
      <c r="P1566" s="99"/>
      <c r="Q1566" s="1"/>
      <c r="R1566" s="3"/>
      <c r="S1566" s="3"/>
    </row>
    <row r="1567" spans="1:19" s="36" customFormat="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89"/>
      <c r="P1567" s="99"/>
      <c r="Q1567" s="1"/>
      <c r="R1567" s="3"/>
      <c r="S1567" s="3"/>
    </row>
    <row r="1568" spans="1:19" s="36" customFormat="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89"/>
      <c r="P1568" s="99"/>
      <c r="Q1568" s="1"/>
      <c r="R1568" s="3"/>
      <c r="S1568" s="3"/>
    </row>
    <row r="1569" spans="1:19" s="36" customFormat="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89"/>
      <c r="P1569" s="99"/>
      <c r="Q1569" s="1"/>
      <c r="R1569" s="3"/>
      <c r="S1569" s="3"/>
    </row>
    <row r="1570" spans="1:19" s="36" customFormat="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89"/>
      <c r="P1570" s="99"/>
      <c r="Q1570" s="1"/>
      <c r="R1570" s="3"/>
      <c r="S1570" s="3"/>
    </row>
    <row r="1571" spans="1:19" s="36" customFormat="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89"/>
      <c r="P1571" s="99"/>
      <c r="Q1571" s="1"/>
      <c r="R1571" s="3"/>
      <c r="S1571" s="3"/>
    </row>
    <row r="1572" spans="1:19" s="36" customFormat="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89"/>
      <c r="P1572" s="99"/>
      <c r="Q1572" s="1"/>
      <c r="R1572" s="3"/>
      <c r="S1572" s="3"/>
    </row>
    <row r="1573" spans="1:19" s="36" customFormat="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89"/>
      <c r="P1573" s="99"/>
      <c r="Q1573" s="1"/>
      <c r="R1573" s="3"/>
      <c r="S1573" s="3"/>
    </row>
    <row r="1574" spans="1:19" s="36" customFormat="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89"/>
      <c r="P1574" s="99"/>
      <c r="Q1574" s="1"/>
      <c r="R1574" s="3"/>
      <c r="S1574" s="3"/>
    </row>
    <row r="1575" spans="1:19" s="36" customFormat="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89"/>
      <c r="P1575" s="99"/>
      <c r="Q1575" s="1"/>
      <c r="R1575" s="3"/>
      <c r="S1575" s="3"/>
    </row>
    <row r="1576" spans="1:19" s="36" customFormat="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89"/>
      <c r="P1576" s="99"/>
      <c r="Q1576" s="1"/>
      <c r="R1576" s="3"/>
      <c r="S1576" s="3"/>
    </row>
    <row r="1577" spans="1:19" s="36" customFormat="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89"/>
      <c r="P1577" s="99"/>
      <c r="Q1577" s="1"/>
      <c r="R1577" s="3"/>
      <c r="S1577" s="3"/>
    </row>
    <row r="1578" spans="1:19" s="36" customFormat="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89"/>
      <c r="P1578" s="99"/>
      <c r="Q1578" s="1"/>
      <c r="R1578" s="3"/>
      <c r="S1578" s="3"/>
    </row>
    <row r="1579" spans="1:19" s="36" customFormat="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89"/>
      <c r="P1579" s="99"/>
      <c r="Q1579" s="1"/>
      <c r="R1579" s="3"/>
      <c r="S1579" s="3"/>
    </row>
    <row r="1580" spans="1:19" s="36" customFormat="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89"/>
      <c r="P1580" s="99"/>
      <c r="Q1580" s="1"/>
      <c r="R1580" s="3"/>
      <c r="S1580" s="3"/>
    </row>
    <row r="1581" spans="1:19" s="36" customFormat="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89"/>
      <c r="P1581" s="99"/>
      <c r="Q1581" s="1"/>
      <c r="R1581" s="3"/>
      <c r="S1581" s="3"/>
    </row>
    <row r="1582" spans="1:19" s="36" customFormat="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89"/>
      <c r="P1582" s="99"/>
      <c r="Q1582" s="1"/>
      <c r="R1582" s="3"/>
      <c r="S1582" s="3"/>
    </row>
    <row r="1583" spans="1:19" s="36" customFormat="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89"/>
      <c r="P1583" s="99"/>
      <c r="Q1583" s="1"/>
      <c r="R1583" s="3"/>
      <c r="S1583" s="3"/>
    </row>
    <row r="1584" spans="1:19" s="36" customFormat="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89"/>
      <c r="P1584" s="99"/>
      <c r="Q1584" s="1"/>
      <c r="R1584" s="3"/>
      <c r="S1584" s="3"/>
    </row>
    <row r="1585" spans="1:19" s="36" customFormat="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89"/>
      <c r="P1585" s="99"/>
      <c r="Q1585" s="1"/>
      <c r="R1585" s="3"/>
      <c r="S1585" s="3"/>
    </row>
    <row r="1586" spans="1:19" s="36" customFormat="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89"/>
      <c r="P1586" s="99"/>
      <c r="Q1586" s="1"/>
      <c r="R1586" s="3"/>
      <c r="S1586" s="3"/>
    </row>
    <row r="1587" spans="1:19" s="36" customFormat="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89"/>
      <c r="P1587" s="99"/>
      <c r="Q1587" s="1"/>
      <c r="R1587" s="3"/>
      <c r="S1587" s="3"/>
    </row>
    <row r="1588" spans="1:19" s="36" customFormat="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89"/>
      <c r="P1588" s="99"/>
      <c r="Q1588" s="1"/>
      <c r="R1588" s="3"/>
      <c r="S1588" s="3"/>
    </row>
    <row r="1589" spans="1:19" s="36" customFormat="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89"/>
      <c r="P1589" s="99"/>
      <c r="Q1589" s="1"/>
      <c r="R1589" s="3"/>
      <c r="S1589" s="3"/>
    </row>
    <row r="1590" spans="1:19" s="36" customFormat="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89"/>
      <c r="P1590" s="99"/>
      <c r="Q1590" s="1"/>
      <c r="R1590" s="3"/>
      <c r="S1590" s="3"/>
    </row>
    <row r="1591" spans="1:19" s="36" customFormat="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89"/>
      <c r="P1591" s="99"/>
      <c r="Q1591" s="1"/>
      <c r="R1591" s="3"/>
      <c r="S1591" s="3"/>
    </row>
    <row r="1592" spans="1:19" s="36" customFormat="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89"/>
      <c r="P1592" s="99"/>
      <c r="Q1592" s="1"/>
      <c r="R1592" s="3"/>
      <c r="S1592" s="3"/>
    </row>
    <row r="1593" spans="1:19" s="36" customFormat="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89"/>
      <c r="P1593" s="99"/>
      <c r="Q1593" s="1"/>
      <c r="R1593" s="3"/>
      <c r="S1593" s="3"/>
    </row>
    <row r="1594" spans="1:19" s="36" customFormat="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89"/>
      <c r="P1594" s="99"/>
      <c r="Q1594" s="1"/>
      <c r="R1594" s="3"/>
      <c r="S1594" s="3"/>
    </row>
    <row r="1595" spans="1:19" s="36" customFormat="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89"/>
      <c r="P1595" s="99"/>
      <c r="Q1595" s="1"/>
      <c r="R1595" s="3"/>
      <c r="S1595" s="3"/>
    </row>
    <row r="1596" spans="1:19" s="36" customFormat="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89"/>
      <c r="P1596" s="99"/>
      <c r="Q1596" s="1"/>
      <c r="R1596" s="3"/>
      <c r="S1596" s="3"/>
    </row>
    <row r="1597" spans="1:19" s="36" customFormat="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89"/>
      <c r="P1597" s="99"/>
      <c r="Q1597" s="1"/>
      <c r="R1597" s="3"/>
      <c r="S1597" s="3"/>
    </row>
    <row r="1598" spans="1:19" s="36" customFormat="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89"/>
      <c r="P1598" s="99"/>
      <c r="Q1598" s="1"/>
      <c r="R1598" s="3"/>
      <c r="S1598" s="3"/>
    </row>
    <row r="1599" spans="1:19" s="36" customFormat="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89"/>
      <c r="P1599" s="99"/>
      <c r="Q1599" s="1"/>
      <c r="R1599" s="3"/>
      <c r="S1599" s="3"/>
    </row>
    <row r="1600" spans="1:19" s="36" customFormat="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89"/>
      <c r="P1600" s="99"/>
      <c r="Q1600" s="1"/>
      <c r="R1600" s="3"/>
      <c r="S1600" s="3"/>
    </row>
    <row r="1601" spans="1:19" s="36" customFormat="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89"/>
      <c r="P1601" s="99"/>
      <c r="Q1601" s="1"/>
      <c r="R1601" s="3"/>
      <c r="S1601" s="3"/>
    </row>
    <row r="1602" spans="1:19" s="36" customFormat="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89"/>
      <c r="P1602" s="99"/>
      <c r="Q1602" s="1"/>
      <c r="R1602" s="3"/>
      <c r="S1602" s="3"/>
    </row>
    <row r="1603" spans="1:19" s="36" customFormat="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89"/>
      <c r="P1603" s="99"/>
      <c r="Q1603" s="1"/>
      <c r="R1603" s="3"/>
      <c r="S1603" s="3"/>
    </row>
    <row r="1604" spans="1:19" s="36" customFormat="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89"/>
      <c r="P1604" s="99"/>
      <c r="Q1604" s="1"/>
      <c r="R1604" s="3"/>
      <c r="S1604" s="3"/>
    </row>
    <row r="1605" spans="1:19" s="36" customFormat="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89"/>
      <c r="P1605" s="99"/>
      <c r="Q1605" s="1"/>
      <c r="R1605" s="3"/>
      <c r="S1605" s="3"/>
    </row>
    <row r="1606" spans="1:19" s="36" customFormat="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89"/>
      <c r="P1606" s="99"/>
      <c r="Q1606" s="1"/>
      <c r="R1606" s="3"/>
      <c r="S1606" s="3"/>
    </row>
    <row r="1607" spans="1:19" s="36" customFormat="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89"/>
      <c r="P1607" s="99"/>
      <c r="Q1607" s="1"/>
      <c r="R1607" s="3"/>
      <c r="S1607" s="3"/>
    </row>
    <row r="1608" spans="1:19" s="36" customFormat="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89"/>
      <c r="P1608" s="99"/>
      <c r="Q1608" s="1"/>
      <c r="R1608" s="3"/>
      <c r="S1608" s="3"/>
    </row>
    <row r="1609" spans="1:19" s="36" customFormat="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89"/>
      <c r="P1609" s="99"/>
      <c r="Q1609" s="1"/>
      <c r="R1609" s="3"/>
      <c r="S1609" s="3"/>
    </row>
    <row r="1610" spans="1:19" s="36" customFormat="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89"/>
      <c r="P1610" s="99"/>
      <c r="Q1610" s="1"/>
      <c r="R1610" s="3"/>
      <c r="S1610" s="3"/>
    </row>
    <row r="1611" spans="1:19" s="36" customFormat="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89"/>
      <c r="P1611" s="99"/>
      <c r="Q1611" s="1"/>
      <c r="R1611" s="3"/>
      <c r="S1611" s="3"/>
    </row>
    <row r="1612" spans="1:19" s="36" customFormat="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89"/>
      <c r="P1612" s="99"/>
      <c r="Q1612" s="1"/>
      <c r="R1612" s="3"/>
      <c r="S1612" s="3"/>
    </row>
    <row r="1613" spans="1:19" s="36" customFormat="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89"/>
      <c r="P1613" s="99"/>
      <c r="Q1613" s="1"/>
      <c r="R1613" s="3"/>
      <c r="S1613" s="3"/>
    </row>
    <row r="1614" spans="1:19" s="36" customFormat="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89"/>
      <c r="P1614" s="99"/>
      <c r="Q1614" s="1"/>
      <c r="R1614" s="3"/>
      <c r="S1614" s="3"/>
    </row>
    <row r="1615" spans="1:19" s="36" customFormat="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89"/>
      <c r="P1615" s="99"/>
      <c r="Q1615" s="1"/>
      <c r="R1615" s="3"/>
      <c r="S1615" s="3"/>
    </row>
    <row r="1616" spans="1:19" s="36" customFormat="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89"/>
      <c r="P1616" s="99"/>
      <c r="Q1616" s="1"/>
      <c r="R1616" s="3"/>
      <c r="S1616" s="3"/>
    </row>
    <row r="1617" spans="1:19" s="36" customFormat="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89"/>
      <c r="P1617" s="99"/>
      <c r="Q1617" s="1"/>
      <c r="R1617" s="3"/>
      <c r="S1617" s="3"/>
    </row>
    <row r="1618" spans="1:19" s="36" customFormat="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89"/>
      <c r="P1618" s="99"/>
      <c r="Q1618" s="1"/>
      <c r="R1618" s="3"/>
      <c r="S1618" s="3"/>
    </row>
    <row r="1619" spans="1:19" s="36" customFormat="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89"/>
      <c r="P1619" s="99"/>
      <c r="Q1619" s="1"/>
      <c r="R1619" s="3"/>
      <c r="S1619" s="3"/>
    </row>
    <row r="1620" spans="1:19" s="36" customFormat="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89"/>
      <c r="P1620" s="99"/>
      <c r="Q1620" s="1"/>
      <c r="R1620" s="3"/>
      <c r="S1620" s="3"/>
    </row>
    <row r="1621" spans="1:19" s="36" customFormat="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89"/>
      <c r="P1621" s="99"/>
      <c r="Q1621" s="1"/>
      <c r="R1621" s="3"/>
      <c r="S1621" s="3"/>
    </row>
    <row r="1622" spans="1:19" s="36" customFormat="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89"/>
      <c r="P1622" s="99"/>
      <c r="Q1622" s="1"/>
      <c r="R1622" s="3"/>
      <c r="S1622" s="3"/>
    </row>
    <row r="1623" spans="1:19" s="36" customFormat="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89"/>
      <c r="P1623" s="99"/>
      <c r="Q1623" s="1"/>
      <c r="R1623" s="3"/>
      <c r="S1623" s="3"/>
    </row>
    <row r="1624" spans="1:19" s="36" customFormat="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89"/>
      <c r="P1624" s="99"/>
      <c r="Q1624" s="1"/>
      <c r="R1624" s="3"/>
      <c r="S1624" s="3"/>
    </row>
    <row r="1625" spans="1:19" s="36" customFormat="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89"/>
      <c r="P1625" s="99"/>
      <c r="Q1625" s="1"/>
      <c r="R1625" s="3"/>
      <c r="S1625" s="3"/>
    </row>
    <row r="1626" spans="1:19" s="36" customFormat="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89"/>
      <c r="P1626" s="99"/>
      <c r="Q1626" s="1"/>
      <c r="R1626" s="3"/>
      <c r="S1626" s="3"/>
    </row>
    <row r="1627" spans="1:19" s="36" customFormat="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89"/>
      <c r="P1627" s="99"/>
      <c r="Q1627" s="1"/>
      <c r="R1627" s="3"/>
      <c r="S1627" s="3"/>
    </row>
    <row r="1628" spans="1:19" s="36" customFormat="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89"/>
      <c r="P1628" s="99"/>
      <c r="Q1628" s="1"/>
      <c r="R1628" s="3"/>
      <c r="S1628" s="3"/>
    </row>
    <row r="1629" spans="1:19" s="36" customFormat="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89"/>
      <c r="P1629" s="99"/>
      <c r="Q1629" s="1"/>
      <c r="R1629" s="3"/>
      <c r="S1629" s="3"/>
    </row>
    <row r="1630" spans="1:19" s="36" customFormat="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89"/>
      <c r="P1630" s="99"/>
      <c r="Q1630" s="1"/>
      <c r="R1630" s="3"/>
      <c r="S1630" s="3"/>
    </row>
    <row r="1631" spans="1:19" s="36" customFormat="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89"/>
      <c r="P1631" s="99"/>
      <c r="Q1631" s="1"/>
      <c r="R1631" s="3"/>
      <c r="S1631" s="3"/>
    </row>
    <row r="1632" spans="1:19" s="36" customFormat="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89"/>
      <c r="P1632" s="99"/>
      <c r="Q1632" s="1"/>
      <c r="R1632" s="3"/>
      <c r="S1632" s="3"/>
    </row>
    <row r="1633" spans="1:19" s="36" customFormat="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89"/>
      <c r="P1633" s="99"/>
      <c r="Q1633" s="1"/>
      <c r="R1633" s="3"/>
      <c r="S1633" s="3"/>
    </row>
    <row r="1634" spans="1:19" s="36" customFormat="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89"/>
      <c r="P1634" s="99"/>
      <c r="Q1634" s="1"/>
      <c r="R1634" s="3"/>
      <c r="S1634" s="3"/>
    </row>
    <row r="1635" spans="1:19" s="36" customFormat="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89"/>
      <c r="P1635" s="99"/>
      <c r="Q1635" s="1"/>
      <c r="R1635" s="3"/>
      <c r="S1635" s="3"/>
    </row>
    <row r="1636" spans="1:19" s="36" customFormat="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89"/>
      <c r="P1636" s="99"/>
      <c r="Q1636" s="1"/>
      <c r="R1636" s="3"/>
      <c r="S1636" s="3"/>
    </row>
    <row r="1637" spans="1:19" s="36" customFormat="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89"/>
      <c r="P1637" s="99"/>
      <c r="Q1637" s="1"/>
      <c r="R1637" s="3"/>
      <c r="S1637" s="3"/>
    </row>
    <row r="1638" spans="1:19" s="36" customFormat="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89"/>
      <c r="P1638" s="99"/>
      <c r="Q1638" s="1"/>
      <c r="R1638" s="3"/>
      <c r="S1638" s="3"/>
    </row>
    <row r="1639" spans="1:19" s="36" customFormat="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89"/>
      <c r="P1639" s="99"/>
      <c r="Q1639" s="1"/>
      <c r="R1639" s="3"/>
      <c r="S1639" s="3"/>
    </row>
    <row r="1640" spans="1:19" s="36" customFormat="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89"/>
      <c r="P1640" s="99"/>
      <c r="Q1640" s="1"/>
      <c r="R1640" s="3"/>
      <c r="S1640" s="3"/>
    </row>
    <row r="1641" spans="1:19" s="36" customFormat="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89"/>
      <c r="P1641" s="99"/>
      <c r="Q1641" s="1"/>
      <c r="R1641" s="3"/>
      <c r="S1641" s="3"/>
    </row>
    <row r="1642" spans="1:19" s="36" customFormat="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89"/>
      <c r="P1642" s="99"/>
      <c r="Q1642" s="1"/>
      <c r="R1642" s="3"/>
      <c r="S1642" s="3"/>
    </row>
    <row r="1643" spans="1:19" s="36" customFormat="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89"/>
      <c r="P1643" s="99"/>
      <c r="Q1643" s="1"/>
      <c r="R1643" s="3"/>
      <c r="S1643" s="3"/>
    </row>
    <row r="1644" spans="1:19" s="36" customFormat="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89"/>
      <c r="P1644" s="99"/>
      <c r="Q1644" s="1"/>
      <c r="R1644" s="3"/>
      <c r="S1644" s="3"/>
    </row>
    <row r="1645" spans="1:19" s="36" customFormat="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89"/>
      <c r="P1645" s="99"/>
      <c r="Q1645" s="1"/>
      <c r="R1645" s="3"/>
      <c r="S1645" s="3"/>
    </row>
    <row r="1646" spans="1:19" s="36" customFormat="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89"/>
      <c r="P1646" s="99"/>
      <c r="Q1646" s="1"/>
      <c r="R1646" s="3"/>
      <c r="S1646" s="3"/>
    </row>
    <row r="1647" spans="1:19" s="36" customFormat="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89"/>
      <c r="P1647" s="99"/>
      <c r="Q1647" s="1"/>
      <c r="R1647" s="3"/>
      <c r="S1647" s="3"/>
    </row>
    <row r="1648" spans="1:19" s="36" customFormat="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89"/>
      <c r="P1648" s="99"/>
      <c r="Q1648" s="1"/>
      <c r="R1648" s="3"/>
      <c r="S1648" s="3"/>
    </row>
    <row r="1649" spans="1:19" s="36" customFormat="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89"/>
      <c r="P1649" s="99"/>
      <c r="Q1649" s="1"/>
      <c r="R1649" s="3"/>
      <c r="S1649" s="3"/>
    </row>
    <row r="1650" spans="1:19" s="36" customFormat="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89"/>
      <c r="P1650" s="99"/>
      <c r="Q1650" s="1"/>
      <c r="R1650" s="3"/>
      <c r="S1650" s="3"/>
    </row>
    <row r="1651" spans="1:19" s="36" customFormat="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89"/>
      <c r="P1651" s="99"/>
      <c r="Q1651" s="1"/>
      <c r="R1651" s="3"/>
      <c r="S1651" s="3"/>
    </row>
    <row r="1652" spans="1:19" s="36" customFormat="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89"/>
      <c r="P1652" s="99"/>
      <c r="Q1652" s="1"/>
      <c r="R1652" s="3"/>
      <c r="S1652" s="3"/>
    </row>
    <row r="1653" spans="1:19" s="36" customFormat="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89"/>
      <c r="P1653" s="99"/>
      <c r="Q1653" s="1"/>
      <c r="R1653" s="3"/>
      <c r="S1653" s="3"/>
    </row>
    <row r="1654" spans="1:19" s="36" customFormat="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89"/>
      <c r="P1654" s="99"/>
      <c r="Q1654" s="1"/>
      <c r="R1654" s="3"/>
      <c r="S1654" s="3"/>
    </row>
    <row r="1655" spans="1:19" s="36" customFormat="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89"/>
      <c r="P1655" s="99"/>
      <c r="Q1655" s="1"/>
      <c r="R1655" s="3"/>
      <c r="S1655" s="3"/>
    </row>
    <row r="1656" spans="1:19" s="36" customFormat="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89"/>
      <c r="P1656" s="99"/>
      <c r="Q1656" s="1"/>
      <c r="R1656" s="3"/>
      <c r="S1656" s="3"/>
    </row>
    <row r="1657" spans="1:19" s="36" customFormat="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89"/>
      <c r="P1657" s="99"/>
      <c r="Q1657" s="1"/>
      <c r="R1657" s="3"/>
      <c r="S1657" s="3"/>
    </row>
    <row r="1658" spans="1:19" s="36" customFormat="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89"/>
      <c r="P1658" s="99"/>
      <c r="Q1658" s="1"/>
      <c r="R1658" s="3"/>
      <c r="S1658" s="3"/>
    </row>
    <row r="1659" spans="1:19" s="36" customFormat="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89"/>
      <c r="P1659" s="99"/>
      <c r="Q1659" s="1"/>
      <c r="R1659" s="3"/>
      <c r="S1659" s="3"/>
    </row>
    <row r="1660" spans="1:19" s="36" customFormat="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89"/>
      <c r="P1660" s="99"/>
      <c r="Q1660" s="1"/>
      <c r="R1660" s="3"/>
      <c r="S1660" s="3"/>
    </row>
    <row r="1661" spans="1:19" s="36" customFormat="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89"/>
      <c r="P1661" s="99"/>
      <c r="Q1661" s="1"/>
      <c r="R1661" s="3"/>
      <c r="S1661" s="3"/>
    </row>
    <row r="1662" spans="1:19" s="36" customFormat="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89"/>
      <c r="P1662" s="99"/>
      <c r="Q1662" s="1"/>
      <c r="R1662" s="3"/>
      <c r="S1662" s="3"/>
    </row>
    <row r="1663" spans="1:19" s="36" customFormat="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89"/>
      <c r="P1663" s="99"/>
      <c r="Q1663" s="1"/>
      <c r="R1663" s="3"/>
      <c r="S1663" s="3"/>
    </row>
    <row r="1664" spans="1:19" s="36" customFormat="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89"/>
      <c r="P1664" s="99"/>
      <c r="Q1664" s="1"/>
      <c r="R1664" s="3"/>
      <c r="S1664" s="3"/>
    </row>
    <row r="1665" spans="1:19" s="36" customFormat="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89"/>
      <c r="P1665" s="99"/>
      <c r="Q1665" s="1"/>
      <c r="R1665" s="3"/>
      <c r="S1665" s="3"/>
    </row>
    <row r="1666" spans="1:19" s="36" customFormat="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89"/>
      <c r="P1666" s="99"/>
      <c r="Q1666" s="1"/>
      <c r="R1666" s="3"/>
      <c r="S1666" s="3"/>
    </row>
    <row r="1667" spans="1:19" s="36" customFormat="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89"/>
      <c r="P1667" s="99"/>
      <c r="Q1667" s="1"/>
      <c r="R1667" s="3"/>
      <c r="S1667" s="3"/>
    </row>
    <row r="1668" spans="1:19" s="36" customFormat="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89"/>
      <c r="P1668" s="99"/>
      <c r="Q1668" s="1"/>
      <c r="R1668" s="3"/>
      <c r="S1668" s="3"/>
    </row>
    <row r="1669" spans="1:19" s="36" customFormat="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89"/>
      <c r="P1669" s="99"/>
      <c r="Q1669" s="1"/>
      <c r="R1669" s="3"/>
      <c r="S1669" s="3"/>
    </row>
    <row r="1670" spans="1:19" s="36" customFormat="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89"/>
      <c r="P1670" s="99"/>
      <c r="Q1670" s="1"/>
      <c r="R1670" s="3"/>
      <c r="S1670" s="3"/>
    </row>
    <row r="1671" spans="1:19" s="36" customFormat="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89"/>
      <c r="P1671" s="99"/>
      <c r="Q1671" s="1"/>
      <c r="R1671" s="3"/>
      <c r="S1671" s="3"/>
    </row>
    <row r="1672" spans="1:19" s="36" customFormat="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89"/>
      <c r="P1672" s="99"/>
      <c r="Q1672" s="1"/>
      <c r="R1672" s="3"/>
      <c r="S1672" s="3"/>
    </row>
    <row r="1673" spans="1:19" s="36" customFormat="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89"/>
      <c r="P1673" s="99"/>
      <c r="Q1673" s="1"/>
      <c r="R1673" s="3"/>
      <c r="S1673" s="3"/>
    </row>
    <row r="1674" spans="1:19" s="36" customFormat="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89"/>
      <c r="P1674" s="99"/>
      <c r="Q1674" s="1"/>
      <c r="R1674" s="3"/>
      <c r="S1674" s="3"/>
    </row>
    <row r="1675" spans="1:19" s="36" customFormat="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89"/>
      <c r="P1675" s="99"/>
      <c r="Q1675" s="1"/>
      <c r="R1675" s="3"/>
      <c r="S1675" s="3"/>
    </row>
    <row r="1676" spans="1:19" s="36" customFormat="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89"/>
      <c r="P1676" s="99"/>
      <c r="Q1676" s="1"/>
      <c r="R1676" s="3"/>
      <c r="S1676" s="3"/>
    </row>
    <row r="1677" spans="1:19" s="36" customFormat="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89"/>
      <c r="P1677" s="99"/>
      <c r="Q1677" s="1"/>
      <c r="R1677" s="3"/>
      <c r="S1677" s="3"/>
    </row>
    <row r="1678" spans="1:19" s="36" customFormat="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89"/>
      <c r="P1678" s="99"/>
      <c r="Q1678" s="1"/>
      <c r="R1678" s="3"/>
      <c r="S1678" s="3"/>
    </row>
    <row r="1679" spans="1:19" s="36" customFormat="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89"/>
      <c r="P1679" s="99"/>
      <c r="Q1679" s="1"/>
      <c r="R1679" s="3"/>
      <c r="S1679" s="3"/>
    </row>
    <row r="1680" spans="1:19" s="36" customFormat="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89"/>
      <c r="P1680" s="99"/>
      <c r="Q1680" s="1"/>
      <c r="R1680" s="3"/>
      <c r="S1680" s="3"/>
    </row>
    <row r="1681" spans="1:19" s="36" customFormat="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89"/>
      <c r="P1681" s="99"/>
      <c r="Q1681" s="1"/>
      <c r="R1681" s="3"/>
      <c r="S1681" s="3"/>
    </row>
    <row r="1682" spans="1:19" s="36" customFormat="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89"/>
      <c r="P1682" s="99"/>
      <c r="Q1682" s="1"/>
      <c r="R1682" s="3"/>
      <c r="S1682" s="3"/>
    </row>
    <row r="1683" spans="1:19" s="36" customFormat="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89"/>
      <c r="P1683" s="99"/>
      <c r="Q1683" s="1"/>
      <c r="R1683" s="3"/>
      <c r="S1683" s="3"/>
    </row>
    <row r="1684" spans="1:19" s="36" customFormat="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89"/>
      <c r="P1684" s="99"/>
      <c r="Q1684" s="1"/>
      <c r="R1684" s="3"/>
      <c r="S1684" s="3"/>
    </row>
    <row r="1685" spans="1:19" s="36" customFormat="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89"/>
      <c r="P1685" s="99"/>
      <c r="Q1685" s="1"/>
      <c r="R1685" s="3"/>
      <c r="S1685" s="3"/>
    </row>
    <row r="1686" spans="1:19" s="36" customFormat="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89"/>
      <c r="P1686" s="99"/>
      <c r="Q1686" s="1"/>
      <c r="R1686" s="3"/>
      <c r="S1686" s="3"/>
    </row>
    <row r="1687" spans="1:19" s="36" customFormat="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89"/>
      <c r="P1687" s="99"/>
      <c r="Q1687" s="1"/>
      <c r="R1687" s="3"/>
      <c r="S1687" s="3"/>
    </row>
    <row r="1688" spans="1:19" s="36" customFormat="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89"/>
      <c r="P1688" s="99"/>
      <c r="Q1688" s="1"/>
      <c r="R1688" s="3"/>
      <c r="S1688" s="3"/>
    </row>
    <row r="1689" spans="1:19" s="36" customFormat="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89"/>
      <c r="P1689" s="99"/>
      <c r="Q1689" s="1"/>
      <c r="R1689" s="3"/>
      <c r="S1689" s="3"/>
    </row>
    <row r="1690" spans="1:19" s="36" customFormat="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89"/>
      <c r="P1690" s="99"/>
      <c r="Q1690" s="1"/>
      <c r="R1690" s="3"/>
      <c r="S1690" s="3"/>
    </row>
    <row r="1691" spans="1:19" s="36" customFormat="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89"/>
      <c r="P1691" s="99"/>
      <c r="Q1691" s="1"/>
      <c r="R1691" s="3"/>
      <c r="S1691" s="3"/>
    </row>
    <row r="1692" spans="1:19" s="36" customFormat="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89"/>
      <c r="P1692" s="99"/>
      <c r="Q1692" s="1"/>
      <c r="R1692" s="3"/>
      <c r="S1692" s="3"/>
    </row>
    <row r="1693" spans="1:19" s="36" customFormat="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89"/>
      <c r="P1693" s="99"/>
      <c r="Q1693" s="1"/>
      <c r="R1693" s="3"/>
      <c r="S1693" s="3"/>
    </row>
    <row r="1694" spans="1:19" s="36" customFormat="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89"/>
      <c r="P1694" s="99"/>
      <c r="Q1694" s="1"/>
      <c r="R1694" s="3"/>
      <c r="S1694" s="3"/>
    </row>
    <row r="1695" spans="1:19" s="36" customFormat="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89"/>
      <c r="P1695" s="99"/>
      <c r="Q1695" s="1"/>
      <c r="R1695" s="3"/>
      <c r="S1695" s="3"/>
    </row>
    <row r="1696" spans="1:19" s="36" customFormat="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89"/>
      <c r="P1696" s="99"/>
      <c r="Q1696" s="1"/>
      <c r="R1696" s="3"/>
      <c r="S1696" s="3"/>
    </row>
    <row r="1697" spans="1:19" s="36" customFormat="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89"/>
      <c r="P1697" s="99"/>
      <c r="Q1697" s="1"/>
      <c r="R1697" s="3"/>
      <c r="S1697" s="3"/>
    </row>
    <row r="1698" spans="1:19" s="36" customFormat="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89"/>
      <c r="P1698" s="99"/>
      <c r="Q1698" s="1"/>
      <c r="R1698" s="3"/>
      <c r="S1698" s="3"/>
    </row>
    <row r="1699" spans="1:19" s="36" customFormat="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89"/>
      <c r="P1699" s="99"/>
      <c r="Q1699" s="1"/>
      <c r="R1699" s="3"/>
      <c r="S1699" s="3"/>
    </row>
    <row r="1700" spans="1:19" s="36" customFormat="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89"/>
      <c r="P1700" s="99"/>
      <c r="Q1700" s="1"/>
      <c r="R1700" s="3"/>
      <c r="S1700" s="3"/>
    </row>
    <row r="1701" spans="1:19" s="36" customFormat="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89"/>
      <c r="P1701" s="99"/>
      <c r="Q1701" s="1"/>
      <c r="R1701" s="3"/>
      <c r="S1701" s="3"/>
    </row>
    <row r="1702" spans="1:19" s="36" customFormat="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89"/>
      <c r="P1702" s="99"/>
      <c r="Q1702" s="1"/>
      <c r="R1702" s="3"/>
      <c r="S1702" s="3"/>
    </row>
    <row r="1703" spans="1:19" s="36" customFormat="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89"/>
      <c r="P1703" s="99"/>
      <c r="Q1703" s="1"/>
      <c r="R1703" s="3"/>
      <c r="S1703" s="3"/>
    </row>
    <row r="1704" spans="1:19" s="36" customFormat="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89"/>
      <c r="P1704" s="99"/>
      <c r="Q1704" s="1"/>
      <c r="R1704" s="3"/>
      <c r="S1704" s="3"/>
    </row>
    <row r="1705" spans="1:19" s="36" customFormat="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89"/>
      <c r="P1705" s="99"/>
      <c r="Q1705" s="1"/>
      <c r="R1705" s="3"/>
      <c r="S1705" s="3"/>
    </row>
    <row r="1706" spans="1:19" s="36" customFormat="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89"/>
      <c r="P1706" s="99"/>
      <c r="Q1706" s="1"/>
      <c r="R1706" s="3"/>
      <c r="S1706" s="3"/>
    </row>
    <row r="1707" spans="1:19" s="36" customFormat="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89"/>
      <c r="P1707" s="99"/>
      <c r="Q1707" s="1"/>
      <c r="R1707" s="3"/>
      <c r="S1707" s="3"/>
    </row>
    <row r="1708" spans="1:19" s="36" customFormat="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89"/>
      <c r="P1708" s="99"/>
      <c r="Q1708" s="1"/>
      <c r="R1708" s="3"/>
      <c r="S1708" s="3"/>
    </row>
    <row r="1709" spans="1:19" s="36" customFormat="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89"/>
      <c r="P1709" s="99"/>
      <c r="Q1709" s="1"/>
      <c r="R1709" s="3"/>
      <c r="S1709" s="3"/>
    </row>
    <row r="1710" spans="1:19" s="36" customFormat="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89"/>
      <c r="P1710" s="99"/>
      <c r="Q1710" s="1"/>
      <c r="R1710" s="3"/>
      <c r="S1710" s="3"/>
    </row>
    <row r="1711" spans="1:19" s="36" customFormat="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89"/>
      <c r="P1711" s="99"/>
      <c r="Q1711" s="1"/>
      <c r="R1711" s="3"/>
      <c r="S1711" s="3"/>
    </row>
    <row r="1712" spans="1:19" s="36" customFormat="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89"/>
      <c r="P1712" s="99"/>
      <c r="Q1712" s="1"/>
      <c r="R1712" s="3"/>
      <c r="S1712" s="3"/>
    </row>
    <row r="1713" spans="1:19" s="36" customFormat="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89"/>
      <c r="P1713" s="99"/>
      <c r="Q1713" s="1"/>
      <c r="R1713" s="3"/>
      <c r="S1713" s="3"/>
    </row>
    <row r="1714" spans="1:19" s="36" customFormat="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89"/>
      <c r="P1714" s="99"/>
      <c r="Q1714" s="1"/>
      <c r="R1714" s="3"/>
      <c r="S1714" s="3"/>
    </row>
    <row r="1715" spans="1:19" s="36" customFormat="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89"/>
      <c r="P1715" s="99"/>
      <c r="Q1715" s="1"/>
      <c r="R1715" s="3"/>
      <c r="S1715" s="3"/>
    </row>
    <row r="1716" spans="1:19" s="36" customFormat="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89"/>
      <c r="P1716" s="99"/>
      <c r="Q1716" s="1"/>
      <c r="R1716" s="3"/>
      <c r="S1716" s="3"/>
    </row>
    <row r="1717" spans="1:19" s="36" customFormat="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89"/>
      <c r="P1717" s="99"/>
      <c r="Q1717" s="1"/>
      <c r="R1717" s="3"/>
      <c r="S1717" s="3"/>
    </row>
    <row r="1718" spans="1:19" s="36" customFormat="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89"/>
      <c r="P1718" s="99"/>
      <c r="Q1718" s="1"/>
      <c r="R1718" s="3"/>
      <c r="S1718" s="3"/>
    </row>
    <row r="1719" spans="1:19" s="36" customFormat="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89"/>
      <c r="P1719" s="99"/>
      <c r="Q1719" s="1"/>
      <c r="R1719" s="3"/>
      <c r="S1719" s="3"/>
    </row>
    <row r="1720" spans="1:19" s="36" customFormat="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89"/>
      <c r="P1720" s="99"/>
      <c r="Q1720" s="1"/>
      <c r="R1720" s="3"/>
      <c r="S1720" s="3"/>
    </row>
    <row r="1721" spans="1:19" s="36" customFormat="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89"/>
      <c r="P1721" s="99"/>
      <c r="Q1721" s="1"/>
      <c r="R1721" s="3"/>
      <c r="S1721" s="3"/>
    </row>
    <row r="1722" spans="1:19" s="36" customFormat="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89"/>
      <c r="P1722" s="99"/>
      <c r="Q1722" s="1"/>
      <c r="R1722" s="3"/>
      <c r="S1722" s="3"/>
    </row>
    <row r="1723" spans="1:19" s="36" customFormat="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89"/>
      <c r="P1723" s="99"/>
      <c r="Q1723" s="1"/>
      <c r="R1723" s="3"/>
      <c r="S1723" s="3"/>
    </row>
    <row r="1724" spans="1:19" s="36" customFormat="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89"/>
      <c r="P1724" s="99"/>
      <c r="Q1724" s="1"/>
      <c r="R1724" s="3"/>
      <c r="S1724" s="3"/>
    </row>
    <row r="1725" spans="1:19" s="36" customFormat="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89"/>
      <c r="P1725" s="99"/>
      <c r="Q1725" s="1"/>
      <c r="R1725" s="3"/>
      <c r="S1725" s="3"/>
    </row>
    <row r="1726" spans="1:19" s="36" customFormat="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89"/>
      <c r="P1726" s="99"/>
      <c r="Q1726" s="1"/>
      <c r="R1726" s="3"/>
      <c r="S1726" s="3"/>
    </row>
    <row r="1727" spans="1:19" s="36" customFormat="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89"/>
      <c r="P1727" s="99"/>
      <c r="Q1727" s="1"/>
      <c r="R1727" s="3"/>
      <c r="S1727" s="3"/>
    </row>
    <row r="1728" spans="1:19" s="36" customFormat="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89"/>
      <c r="P1728" s="99"/>
      <c r="Q1728" s="1"/>
      <c r="R1728" s="3"/>
      <c r="S1728" s="3"/>
    </row>
    <row r="1729" spans="1:19" s="36" customFormat="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89"/>
      <c r="P1729" s="99"/>
      <c r="Q1729" s="1"/>
      <c r="R1729" s="3"/>
      <c r="S1729" s="3"/>
    </row>
    <row r="1730" spans="1:19" s="36" customFormat="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89"/>
      <c r="P1730" s="99"/>
      <c r="Q1730" s="1"/>
      <c r="R1730" s="3"/>
      <c r="S1730" s="3"/>
    </row>
    <row r="1731" spans="1:19" s="36" customFormat="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89"/>
      <c r="P1731" s="99"/>
      <c r="Q1731" s="1"/>
      <c r="R1731" s="3"/>
      <c r="S1731" s="3"/>
    </row>
    <row r="1732" spans="1:19" s="36" customFormat="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89"/>
      <c r="P1732" s="99"/>
      <c r="Q1732" s="1"/>
      <c r="R1732" s="3"/>
      <c r="S1732" s="3"/>
    </row>
    <row r="1733" spans="1:19" s="36" customFormat="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89"/>
      <c r="P1733" s="99"/>
      <c r="Q1733" s="1"/>
      <c r="R1733" s="3"/>
      <c r="S1733" s="3"/>
    </row>
    <row r="1734" spans="1:19" s="36" customFormat="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89"/>
      <c r="P1734" s="99"/>
      <c r="Q1734" s="1"/>
      <c r="R1734" s="3"/>
      <c r="S1734" s="3"/>
    </row>
    <row r="1735" spans="1:19" s="36" customFormat="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89"/>
      <c r="P1735" s="99"/>
      <c r="Q1735" s="1"/>
      <c r="R1735" s="3"/>
      <c r="S1735" s="3"/>
    </row>
    <row r="1736" spans="1:19" s="36" customFormat="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89"/>
      <c r="P1736" s="99"/>
      <c r="Q1736" s="1"/>
      <c r="R1736" s="3"/>
      <c r="S1736" s="3"/>
    </row>
    <row r="1737" spans="1:19" s="36" customFormat="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89"/>
      <c r="P1737" s="99"/>
      <c r="Q1737" s="1"/>
      <c r="R1737" s="3"/>
      <c r="S1737" s="3"/>
    </row>
    <row r="1738" spans="1:19" s="36" customFormat="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89"/>
      <c r="P1738" s="99"/>
      <c r="Q1738" s="1"/>
      <c r="R1738" s="3"/>
      <c r="S1738" s="3"/>
    </row>
    <row r="1739" spans="1:19" s="36" customFormat="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89"/>
      <c r="P1739" s="99"/>
      <c r="Q1739" s="1"/>
      <c r="R1739" s="3"/>
      <c r="S1739" s="3"/>
    </row>
    <row r="1740" spans="1:19" s="36" customFormat="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89"/>
      <c r="P1740" s="99"/>
      <c r="Q1740" s="1"/>
      <c r="R1740" s="3"/>
      <c r="S1740" s="3"/>
    </row>
    <row r="1741" spans="1:19" s="36" customFormat="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89"/>
      <c r="P1741" s="99"/>
      <c r="Q1741" s="1"/>
      <c r="R1741" s="3"/>
      <c r="S1741" s="3"/>
    </row>
    <row r="1742" spans="1:19" s="36" customFormat="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89"/>
      <c r="P1742" s="99"/>
      <c r="Q1742" s="1"/>
      <c r="R1742" s="3"/>
      <c r="S1742" s="3"/>
    </row>
    <row r="1743" spans="1:19" s="36" customFormat="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89"/>
      <c r="P1743" s="99"/>
      <c r="Q1743" s="1"/>
      <c r="R1743" s="3"/>
      <c r="S1743" s="3"/>
    </row>
    <row r="1744" spans="1:19" s="36" customFormat="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89"/>
      <c r="P1744" s="99"/>
      <c r="Q1744" s="1"/>
      <c r="R1744" s="3"/>
      <c r="S1744" s="3"/>
    </row>
    <row r="1745" spans="1:19" s="36" customFormat="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89"/>
      <c r="P1745" s="99"/>
      <c r="Q1745" s="1"/>
      <c r="R1745" s="3"/>
      <c r="S1745" s="3"/>
    </row>
    <row r="1746" spans="1:19" s="36" customFormat="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89"/>
      <c r="P1746" s="99"/>
      <c r="Q1746" s="1"/>
      <c r="R1746" s="3"/>
      <c r="S1746" s="3"/>
    </row>
    <row r="1747" spans="1:19" s="36" customFormat="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89"/>
      <c r="P1747" s="99"/>
      <c r="Q1747" s="1"/>
      <c r="R1747" s="3"/>
      <c r="S1747" s="3"/>
    </row>
    <row r="1748" spans="1:19" s="36" customFormat="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89"/>
      <c r="P1748" s="99"/>
      <c r="Q1748" s="1"/>
      <c r="R1748" s="3"/>
      <c r="S1748" s="3"/>
    </row>
    <row r="1749" spans="1:19" s="36" customFormat="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89"/>
      <c r="P1749" s="99"/>
      <c r="Q1749" s="1"/>
      <c r="R1749" s="3"/>
      <c r="S1749" s="3"/>
    </row>
    <row r="1750" spans="1:19" s="36" customFormat="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89"/>
      <c r="P1750" s="99"/>
      <c r="Q1750" s="1"/>
      <c r="R1750" s="3"/>
      <c r="S1750" s="3"/>
    </row>
    <row r="1751" spans="1:19" s="36" customFormat="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89"/>
      <c r="P1751" s="99"/>
      <c r="Q1751" s="1"/>
      <c r="R1751" s="3"/>
      <c r="S1751" s="3"/>
    </row>
    <row r="1752" spans="1:19" s="36" customFormat="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89"/>
      <c r="P1752" s="99"/>
      <c r="Q1752" s="1"/>
      <c r="R1752" s="3"/>
      <c r="S1752" s="3"/>
    </row>
    <row r="1753" spans="1:19" s="36" customFormat="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89"/>
      <c r="P1753" s="99"/>
      <c r="Q1753" s="1"/>
      <c r="R1753" s="3"/>
      <c r="S1753" s="3"/>
    </row>
    <row r="1754" spans="1:19" s="36" customFormat="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89"/>
      <c r="P1754" s="99"/>
      <c r="Q1754" s="1"/>
      <c r="R1754" s="3"/>
      <c r="S1754" s="3"/>
    </row>
    <row r="1755" spans="1:19" s="36" customFormat="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89"/>
      <c r="P1755" s="99"/>
      <c r="Q1755" s="1"/>
      <c r="R1755" s="3"/>
      <c r="S1755" s="3"/>
    </row>
    <row r="1756" spans="1:19" s="36" customFormat="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89"/>
      <c r="P1756" s="99"/>
      <c r="Q1756" s="1"/>
      <c r="R1756" s="3"/>
      <c r="S1756" s="3"/>
    </row>
    <row r="1757" spans="1:19" s="36" customFormat="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89"/>
      <c r="P1757" s="99"/>
      <c r="Q1757" s="1"/>
      <c r="R1757" s="3"/>
      <c r="S1757" s="3"/>
    </row>
    <row r="1758" spans="1:19" s="36" customFormat="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89"/>
      <c r="P1758" s="99"/>
      <c r="Q1758" s="1"/>
      <c r="R1758" s="3"/>
      <c r="S1758" s="3"/>
    </row>
    <row r="1759" spans="1:19" s="36" customFormat="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89"/>
      <c r="P1759" s="99"/>
      <c r="Q1759" s="1"/>
      <c r="R1759" s="3"/>
      <c r="S1759" s="3"/>
    </row>
    <row r="1760" spans="1:19" s="36" customFormat="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89"/>
      <c r="P1760" s="99"/>
      <c r="Q1760" s="1"/>
      <c r="R1760" s="3"/>
      <c r="S1760" s="3"/>
    </row>
    <row r="1761" spans="1:19" s="36" customFormat="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89"/>
      <c r="P1761" s="99"/>
      <c r="Q1761" s="1"/>
      <c r="R1761" s="3"/>
      <c r="S1761" s="3"/>
    </row>
    <row r="1762" spans="1:19" s="36" customFormat="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89"/>
      <c r="P1762" s="99"/>
      <c r="Q1762" s="1"/>
      <c r="R1762" s="3"/>
      <c r="S1762" s="3"/>
    </row>
    <row r="1763" spans="1:19" s="36" customFormat="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89"/>
      <c r="P1763" s="99"/>
      <c r="Q1763" s="1"/>
      <c r="R1763" s="3"/>
      <c r="S1763" s="3"/>
    </row>
    <row r="1764" spans="1:19" s="36" customFormat="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89"/>
      <c r="P1764" s="99"/>
      <c r="Q1764" s="1"/>
      <c r="R1764" s="3"/>
      <c r="S1764" s="3"/>
    </row>
    <row r="1765" spans="1:19" s="36" customFormat="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89"/>
      <c r="P1765" s="99"/>
      <c r="Q1765" s="1"/>
      <c r="R1765" s="3"/>
      <c r="S1765" s="3"/>
    </row>
    <row r="1766" spans="1:19" s="36" customFormat="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89"/>
      <c r="P1766" s="99"/>
      <c r="Q1766" s="1"/>
      <c r="R1766" s="3"/>
      <c r="S1766" s="3"/>
    </row>
    <row r="1767" spans="1:19" s="36" customFormat="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89"/>
      <c r="P1767" s="99"/>
      <c r="Q1767" s="1"/>
      <c r="R1767" s="3"/>
      <c r="S1767" s="3"/>
    </row>
    <row r="1768" spans="1:19" s="36" customFormat="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89"/>
      <c r="P1768" s="99"/>
      <c r="Q1768" s="1"/>
      <c r="R1768" s="3"/>
      <c r="S1768" s="3"/>
    </row>
    <row r="1769" spans="1:19" s="36" customFormat="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89"/>
      <c r="P1769" s="99"/>
      <c r="Q1769" s="1"/>
      <c r="R1769" s="3"/>
      <c r="S1769" s="3"/>
    </row>
    <row r="1770" spans="1:19" s="36" customFormat="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89"/>
      <c r="P1770" s="99"/>
      <c r="Q1770" s="1"/>
      <c r="R1770" s="3"/>
      <c r="S1770" s="3"/>
    </row>
    <row r="1771" spans="1:19" s="36" customFormat="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89"/>
      <c r="P1771" s="99"/>
      <c r="Q1771" s="1"/>
      <c r="R1771" s="3"/>
      <c r="S1771" s="3"/>
    </row>
    <row r="1772" spans="1:19" s="36" customFormat="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89"/>
      <c r="P1772" s="99"/>
      <c r="Q1772" s="1"/>
      <c r="R1772" s="3"/>
      <c r="S1772" s="3"/>
    </row>
    <row r="1773" spans="1:19" s="36" customFormat="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89"/>
      <c r="P1773" s="99"/>
      <c r="Q1773" s="1"/>
      <c r="R1773" s="3"/>
      <c r="S1773" s="3"/>
    </row>
    <row r="1774" spans="1:19" s="36" customFormat="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89"/>
      <c r="P1774" s="99"/>
      <c r="Q1774" s="1"/>
      <c r="R1774" s="3"/>
      <c r="S1774" s="3"/>
    </row>
    <row r="1775" spans="1:19" s="36" customFormat="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89"/>
      <c r="P1775" s="99"/>
      <c r="Q1775" s="1"/>
      <c r="R1775" s="3"/>
      <c r="S1775" s="3"/>
    </row>
    <row r="1776" spans="1:19" s="36" customFormat="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89"/>
      <c r="P1776" s="99"/>
      <c r="Q1776" s="1"/>
      <c r="R1776" s="3"/>
      <c r="S1776" s="3"/>
    </row>
    <row r="1777" spans="1:19" s="36" customFormat="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89"/>
      <c r="P1777" s="99"/>
      <c r="Q1777" s="1"/>
      <c r="R1777" s="3"/>
      <c r="S1777" s="3"/>
    </row>
    <row r="1778" spans="1:19" s="36" customFormat="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89"/>
      <c r="P1778" s="99"/>
      <c r="Q1778" s="1"/>
      <c r="R1778" s="3"/>
      <c r="S1778" s="3"/>
    </row>
    <row r="1779" spans="1:19" s="36" customFormat="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89"/>
      <c r="P1779" s="99"/>
      <c r="Q1779" s="1"/>
      <c r="R1779" s="3"/>
      <c r="S1779" s="3"/>
    </row>
    <row r="1780" spans="1:19" s="36" customFormat="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89"/>
      <c r="P1780" s="99"/>
      <c r="Q1780" s="1"/>
      <c r="R1780" s="3"/>
      <c r="S1780" s="3"/>
    </row>
    <row r="1781" spans="1:19" s="36" customFormat="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89"/>
      <c r="P1781" s="99"/>
      <c r="Q1781" s="1"/>
      <c r="R1781" s="3"/>
      <c r="S1781" s="3"/>
    </row>
    <row r="1782" spans="1:19" s="36" customFormat="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89"/>
      <c r="P1782" s="99"/>
      <c r="Q1782" s="1"/>
      <c r="R1782" s="3"/>
      <c r="S1782" s="3"/>
    </row>
    <row r="1783" spans="1:19" s="36" customFormat="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89"/>
      <c r="P1783" s="99"/>
      <c r="Q1783" s="1"/>
      <c r="R1783" s="3"/>
      <c r="S1783" s="3"/>
    </row>
    <row r="1784" spans="1:19" s="36" customFormat="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89"/>
      <c r="P1784" s="99"/>
      <c r="Q1784" s="1"/>
      <c r="R1784" s="3"/>
      <c r="S1784" s="3"/>
    </row>
    <row r="1785" spans="1:19" s="36" customFormat="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89"/>
      <c r="P1785" s="99"/>
      <c r="Q1785" s="1"/>
      <c r="R1785" s="3"/>
      <c r="S1785" s="3"/>
    </row>
    <row r="1786" spans="1:19" s="36" customFormat="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89"/>
      <c r="P1786" s="99"/>
      <c r="Q1786" s="1"/>
      <c r="R1786" s="3"/>
      <c r="S1786" s="3"/>
    </row>
    <row r="1787" spans="1:19" s="36" customFormat="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89"/>
      <c r="P1787" s="99"/>
      <c r="Q1787" s="1"/>
      <c r="R1787" s="3"/>
      <c r="S1787" s="3"/>
    </row>
    <row r="1788" spans="1:19" s="36" customFormat="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89"/>
      <c r="P1788" s="99"/>
      <c r="Q1788" s="1"/>
      <c r="R1788" s="3"/>
      <c r="S1788" s="3"/>
    </row>
    <row r="1789" spans="1:19" s="36" customFormat="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89"/>
      <c r="P1789" s="99"/>
      <c r="Q1789" s="1"/>
      <c r="R1789" s="3"/>
      <c r="S1789" s="3"/>
    </row>
    <row r="1790" spans="1:19" s="36" customFormat="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89"/>
      <c r="P1790" s="99"/>
      <c r="Q1790" s="1"/>
      <c r="R1790" s="3"/>
      <c r="S1790" s="3"/>
    </row>
    <row r="1791" spans="1:19" s="36" customFormat="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89"/>
      <c r="P1791" s="99"/>
      <c r="Q1791" s="1"/>
      <c r="R1791" s="3"/>
      <c r="S1791" s="3"/>
    </row>
    <row r="1792" spans="1:19" s="36" customFormat="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89"/>
      <c r="P1792" s="99"/>
      <c r="Q1792" s="1"/>
      <c r="R1792" s="3"/>
      <c r="S1792" s="3"/>
    </row>
    <row r="1793" spans="1:19" s="36" customFormat="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89"/>
      <c r="P1793" s="99"/>
      <c r="Q1793" s="1"/>
      <c r="R1793" s="3"/>
      <c r="S1793" s="3"/>
    </row>
    <row r="1794" spans="1:19" s="36" customFormat="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89"/>
      <c r="P1794" s="99"/>
      <c r="Q1794" s="1"/>
      <c r="R1794" s="3"/>
      <c r="S1794" s="3"/>
    </row>
    <row r="1795" spans="1:19" s="36" customFormat="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89"/>
      <c r="P1795" s="99"/>
      <c r="Q1795" s="1"/>
      <c r="R1795" s="3"/>
      <c r="S1795" s="3"/>
    </row>
    <row r="1796" spans="1:19" s="36" customFormat="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89"/>
      <c r="P1796" s="99"/>
      <c r="Q1796" s="1"/>
      <c r="R1796" s="3"/>
      <c r="S1796" s="3"/>
    </row>
    <row r="1797" spans="1:19" s="36" customFormat="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89"/>
      <c r="P1797" s="99"/>
      <c r="Q1797" s="1"/>
      <c r="R1797" s="3"/>
      <c r="S1797" s="3"/>
    </row>
    <row r="1798" spans="1:19" s="36" customFormat="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89"/>
      <c r="P1798" s="99"/>
      <c r="Q1798" s="1"/>
      <c r="R1798" s="3"/>
      <c r="S1798" s="3"/>
    </row>
    <row r="1799" spans="1:19" s="36" customFormat="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89"/>
      <c r="P1799" s="99"/>
      <c r="Q1799" s="1"/>
      <c r="R1799" s="3"/>
      <c r="S1799" s="3"/>
    </row>
    <row r="1800" spans="1:19" s="36" customFormat="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89"/>
      <c r="P1800" s="99"/>
      <c r="Q1800" s="1"/>
      <c r="R1800" s="3"/>
      <c r="S1800" s="3"/>
    </row>
    <row r="1801" spans="1:19" s="36" customFormat="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89"/>
      <c r="P1801" s="99"/>
      <c r="Q1801" s="1"/>
      <c r="R1801" s="3"/>
      <c r="S1801" s="3"/>
    </row>
    <row r="1802" spans="1:19" s="36" customFormat="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89"/>
      <c r="P1802" s="99"/>
      <c r="Q1802" s="1"/>
      <c r="R1802" s="3"/>
      <c r="S1802" s="3"/>
    </row>
    <row r="1803" spans="1:19" s="36" customFormat="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89"/>
      <c r="P1803" s="99"/>
      <c r="Q1803" s="1"/>
      <c r="R1803" s="3"/>
      <c r="S1803" s="3"/>
    </row>
    <row r="1804" spans="1:19" s="36" customFormat="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89"/>
      <c r="P1804" s="99"/>
      <c r="Q1804" s="1"/>
      <c r="R1804" s="3"/>
      <c r="S1804" s="3"/>
    </row>
    <row r="1805" spans="1:19" s="36" customFormat="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89"/>
      <c r="P1805" s="99"/>
      <c r="Q1805" s="1"/>
      <c r="R1805" s="3"/>
      <c r="S1805" s="3"/>
    </row>
    <row r="1806" spans="1:19" s="36" customFormat="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89"/>
      <c r="P1806" s="99"/>
      <c r="Q1806" s="1"/>
      <c r="R1806" s="3"/>
      <c r="S1806" s="3"/>
    </row>
    <row r="1807" spans="1:19" s="36" customFormat="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89"/>
      <c r="P1807" s="99"/>
      <c r="Q1807" s="1"/>
      <c r="R1807" s="3"/>
      <c r="S1807" s="3"/>
    </row>
    <row r="1808" spans="1:19" s="36" customFormat="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89"/>
      <c r="P1808" s="99"/>
      <c r="Q1808" s="1"/>
      <c r="R1808" s="3"/>
      <c r="S1808" s="3"/>
    </row>
    <row r="1809" spans="1:19" s="36" customFormat="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89"/>
      <c r="P1809" s="99"/>
      <c r="Q1809" s="1"/>
      <c r="R1809" s="3"/>
      <c r="S1809" s="3"/>
    </row>
    <row r="1810" spans="1:19" s="36" customFormat="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89"/>
      <c r="P1810" s="99"/>
      <c r="Q1810" s="1"/>
      <c r="R1810" s="3"/>
      <c r="S1810" s="3"/>
    </row>
    <row r="1811" spans="1:19" s="36" customFormat="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89"/>
      <c r="P1811" s="99"/>
      <c r="Q1811" s="1"/>
      <c r="R1811" s="3"/>
      <c r="S1811" s="3"/>
    </row>
    <row r="1812" spans="1:19" s="36" customFormat="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89"/>
      <c r="P1812" s="99"/>
      <c r="Q1812" s="1"/>
      <c r="R1812" s="3"/>
      <c r="S1812" s="3"/>
    </row>
    <row r="1813" spans="1:19" s="36" customFormat="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89"/>
      <c r="P1813" s="99"/>
      <c r="Q1813" s="1"/>
      <c r="R1813" s="3"/>
      <c r="S1813" s="3"/>
    </row>
    <row r="1814" spans="1:19" s="36" customFormat="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89"/>
      <c r="P1814" s="99"/>
      <c r="Q1814" s="1"/>
      <c r="R1814" s="3"/>
      <c r="S1814" s="3"/>
    </row>
    <row r="1815" spans="1:19" s="36" customFormat="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89"/>
      <c r="P1815" s="99"/>
      <c r="Q1815" s="1"/>
      <c r="R1815" s="3"/>
      <c r="S1815" s="3"/>
    </row>
    <row r="1816" spans="1:19" s="36" customFormat="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89"/>
      <c r="P1816" s="99"/>
      <c r="Q1816" s="1"/>
      <c r="R1816" s="3"/>
      <c r="S1816" s="3"/>
    </row>
    <row r="1817" spans="1:19" s="36" customFormat="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89"/>
      <c r="P1817" s="99"/>
      <c r="Q1817" s="1"/>
      <c r="R1817" s="3"/>
      <c r="S1817" s="3"/>
    </row>
    <row r="1818" spans="1:19" s="36" customFormat="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89"/>
      <c r="P1818" s="99"/>
      <c r="Q1818" s="1"/>
      <c r="R1818" s="3"/>
      <c r="S1818" s="3"/>
    </row>
    <row r="1819" spans="1:19" s="36" customFormat="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89"/>
      <c r="P1819" s="99"/>
      <c r="Q1819" s="1"/>
      <c r="R1819" s="3"/>
      <c r="S1819" s="3"/>
    </row>
    <row r="1820" spans="1:19" s="36" customFormat="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89"/>
      <c r="P1820" s="99"/>
      <c r="Q1820" s="1"/>
      <c r="R1820" s="3"/>
      <c r="S1820" s="3"/>
    </row>
    <row r="1821" spans="1:19" s="36" customFormat="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89"/>
      <c r="P1821" s="99"/>
      <c r="Q1821" s="1"/>
      <c r="R1821" s="3"/>
      <c r="S1821" s="3"/>
    </row>
    <row r="1822" spans="1:19" s="36" customFormat="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89"/>
      <c r="P1822" s="99"/>
      <c r="Q1822" s="1"/>
      <c r="R1822" s="3"/>
      <c r="S1822" s="3"/>
    </row>
    <row r="1823" spans="1:19" s="36" customFormat="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89"/>
      <c r="P1823" s="99"/>
      <c r="Q1823" s="1"/>
      <c r="R1823" s="3"/>
      <c r="S1823" s="3"/>
    </row>
    <row r="1824" spans="1:19" s="36" customFormat="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89"/>
      <c r="P1824" s="99"/>
      <c r="Q1824" s="1"/>
      <c r="R1824" s="3"/>
      <c r="S1824" s="3"/>
    </row>
    <row r="1825" spans="1:19" s="36" customFormat="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89"/>
      <c r="P1825" s="99"/>
      <c r="Q1825" s="1"/>
      <c r="R1825" s="3"/>
      <c r="S1825" s="3"/>
    </row>
    <row r="1826" spans="1:19" s="36" customFormat="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89"/>
      <c r="P1826" s="99"/>
      <c r="Q1826" s="1"/>
      <c r="R1826" s="3"/>
      <c r="S1826" s="3"/>
    </row>
    <row r="1827" spans="1:19" s="36" customFormat="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89"/>
      <c r="P1827" s="99"/>
      <c r="Q1827" s="1"/>
      <c r="R1827" s="3"/>
      <c r="S1827" s="3"/>
    </row>
    <row r="1828" spans="1:19" s="36" customFormat="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89"/>
      <c r="P1828" s="99"/>
      <c r="Q1828" s="1"/>
      <c r="R1828" s="3"/>
      <c r="S1828" s="3"/>
    </row>
    <row r="1829" spans="1:19" s="36" customFormat="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89"/>
      <c r="P1829" s="99"/>
      <c r="Q1829" s="1"/>
      <c r="R1829" s="3"/>
      <c r="S1829" s="3"/>
    </row>
    <row r="1830" spans="1:19" s="36" customFormat="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89"/>
      <c r="P1830" s="99"/>
      <c r="Q1830" s="1"/>
      <c r="R1830" s="3"/>
      <c r="S1830" s="3"/>
    </row>
    <row r="1831" spans="1:19" s="36" customFormat="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89"/>
      <c r="P1831" s="99"/>
      <c r="Q1831" s="1"/>
      <c r="R1831" s="3"/>
      <c r="S1831" s="3"/>
    </row>
    <row r="1832" spans="1:19" s="36" customFormat="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89"/>
      <c r="P1832" s="99"/>
      <c r="Q1832" s="1"/>
      <c r="R1832" s="3"/>
      <c r="S1832" s="3"/>
    </row>
    <row r="1833" spans="1:19" s="36" customFormat="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89"/>
      <c r="P1833" s="99"/>
      <c r="Q1833" s="1"/>
      <c r="R1833" s="3"/>
      <c r="S1833" s="3"/>
    </row>
    <row r="1834" spans="1:19" s="36" customFormat="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89"/>
      <c r="P1834" s="99"/>
      <c r="Q1834" s="1"/>
      <c r="R1834" s="3"/>
      <c r="S1834" s="3"/>
    </row>
    <row r="1835" spans="1:19" s="36" customFormat="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89"/>
      <c r="P1835" s="99"/>
      <c r="Q1835" s="1"/>
      <c r="R1835" s="3"/>
      <c r="S1835" s="3"/>
    </row>
    <row r="1836" spans="1:19" s="36" customFormat="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89"/>
      <c r="P1836" s="99"/>
      <c r="Q1836" s="1"/>
      <c r="R1836" s="3"/>
      <c r="S1836" s="3"/>
    </row>
    <row r="1837" spans="1:19" s="36" customFormat="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89"/>
      <c r="P1837" s="99"/>
      <c r="Q1837" s="1"/>
      <c r="R1837" s="3"/>
      <c r="S1837" s="3"/>
    </row>
    <row r="1838" spans="1:19" s="36" customFormat="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89"/>
      <c r="P1838" s="99"/>
      <c r="Q1838" s="1"/>
      <c r="R1838" s="3"/>
      <c r="S1838" s="3"/>
    </row>
    <row r="1839" spans="1:19" s="36" customFormat="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89"/>
      <c r="P1839" s="99"/>
      <c r="Q1839" s="1"/>
      <c r="R1839" s="3"/>
      <c r="S1839" s="3"/>
    </row>
    <row r="1840" spans="1:19" s="36" customFormat="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89"/>
      <c r="P1840" s="99"/>
      <c r="Q1840" s="1"/>
      <c r="R1840" s="3"/>
      <c r="S1840" s="3"/>
    </row>
    <row r="1841" spans="1:19" s="36" customFormat="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89"/>
      <c r="P1841" s="99"/>
      <c r="Q1841" s="1"/>
      <c r="R1841" s="3"/>
      <c r="S1841" s="3"/>
    </row>
    <row r="1842" spans="1:19" s="36" customFormat="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89"/>
      <c r="P1842" s="99"/>
      <c r="Q1842" s="1"/>
      <c r="R1842" s="3"/>
      <c r="S1842" s="3"/>
    </row>
    <row r="1843" spans="1:19" s="36" customFormat="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89"/>
      <c r="P1843" s="99"/>
      <c r="Q1843" s="1"/>
      <c r="R1843" s="3"/>
      <c r="S1843" s="3"/>
    </row>
    <row r="1844" spans="1:19" s="36" customFormat="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89"/>
      <c r="P1844" s="99"/>
      <c r="Q1844" s="1"/>
      <c r="R1844" s="3"/>
      <c r="S1844" s="3"/>
    </row>
    <row r="1845" spans="1:19" s="36" customFormat="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89"/>
      <c r="P1845" s="99"/>
      <c r="Q1845" s="1"/>
      <c r="R1845" s="3"/>
      <c r="S1845" s="3"/>
    </row>
    <row r="1846" spans="1:19" s="36" customFormat="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89"/>
      <c r="P1846" s="99"/>
      <c r="Q1846" s="1"/>
      <c r="R1846" s="3"/>
      <c r="S1846" s="3"/>
    </row>
    <row r="1847" spans="1:19" s="36" customFormat="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89"/>
      <c r="P1847" s="99"/>
      <c r="Q1847" s="1"/>
      <c r="R1847" s="3"/>
      <c r="S1847" s="3"/>
    </row>
    <row r="1848" spans="1:19" s="36" customFormat="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89"/>
      <c r="P1848" s="99"/>
      <c r="Q1848" s="1"/>
      <c r="R1848" s="3"/>
      <c r="S1848" s="3"/>
    </row>
    <row r="1849" spans="1:19" s="36" customFormat="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89"/>
      <c r="P1849" s="99"/>
      <c r="Q1849" s="1"/>
      <c r="R1849" s="3"/>
      <c r="S1849" s="3"/>
    </row>
    <row r="1850" spans="1:19" s="36" customFormat="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89"/>
      <c r="P1850" s="99"/>
      <c r="Q1850" s="1"/>
      <c r="R1850" s="3"/>
      <c r="S1850" s="3"/>
    </row>
    <row r="1851" spans="1:19" s="36" customFormat="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89"/>
      <c r="P1851" s="99"/>
      <c r="Q1851" s="1"/>
      <c r="R1851" s="3"/>
      <c r="S1851" s="3"/>
    </row>
    <row r="1852" spans="1:19" s="36" customFormat="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89"/>
      <c r="P1852" s="99"/>
      <c r="Q1852" s="1"/>
      <c r="R1852" s="3"/>
      <c r="S1852" s="3"/>
    </row>
    <row r="1853" spans="1:19" s="36" customFormat="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89"/>
      <c r="P1853" s="99"/>
      <c r="Q1853" s="1"/>
      <c r="R1853" s="3"/>
      <c r="S1853" s="3"/>
    </row>
    <row r="1854" spans="1:19" s="36" customFormat="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89"/>
      <c r="P1854" s="99"/>
      <c r="Q1854" s="1"/>
      <c r="R1854" s="3"/>
      <c r="S1854" s="3"/>
    </row>
    <row r="1855" spans="1:19" s="36" customFormat="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89"/>
      <c r="P1855" s="99"/>
      <c r="Q1855" s="1"/>
      <c r="R1855" s="3"/>
      <c r="S1855" s="3"/>
    </row>
    <row r="1856" spans="1:19" s="36" customFormat="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89"/>
      <c r="P1856" s="99"/>
      <c r="Q1856" s="1"/>
      <c r="R1856" s="3"/>
      <c r="S1856" s="3"/>
    </row>
    <row r="1857" spans="1:19" s="36" customFormat="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89"/>
      <c r="P1857" s="99"/>
      <c r="Q1857" s="1"/>
      <c r="R1857" s="3"/>
      <c r="S1857" s="3"/>
    </row>
    <row r="1858" spans="1:19" s="36" customFormat="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89"/>
      <c r="P1858" s="99"/>
      <c r="Q1858" s="1"/>
      <c r="R1858" s="3"/>
      <c r="S1858" s="3"/>
    </row>
    <row r="1859" spans="1:19" s="36" customFormat="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89"/>
      <c r="P1859" s="99"/>
      <c r="Q1859" s="1"/>
      <c r="R1859" s="3"/>
      <c r="S1859" s="3"/>
    </row>
    <row r="1860" spans="1:19" s="36" customFormat="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89"/>
      <c r="P1860" s="99"/>
      <c r="Q1860" s="1"/>
      <c r="R1860" s="3"/>
      <c r="S1860" s="3"/>
    </row>
    <row r="1861" spans="1:19" s="36" customFormat="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89"/>
      <c r="P1861" s="99"/>
      <c r="Q1861" s="1"/>
      <c r="R1861" s="3"/>
      <c r="S1861" s="3"/>
    </row>
    <row r="1862" spans="1:19" s="36" customFormat="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89"/>
      <c r="P1862" s="99"/>
      <c r="Q1862" s="1"/>
      <c r="R1862" s="3"/>
      <c r="S1862" s="3"/>
    </row>
    <row r="1863" spans="1:19" s="36" customFormat="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89"/>
      <c r="P1863" s="99"/>
      <c r="Q1863" s="1"/>
      <c r="R1863" s="3"/>
      <c r="S1863" s="3"/>
    </row>
    <row r="1864" spans="1:19" s="36" customFormat="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89"/>
      <c r="P1864" s="99"/>
      <c r="Q1864" s="1"/>
      <c r="R1864" s="3"/>
      <c r="S1864" s="3"/>
    </row>
    <row r="1865" spans="1:19" s="36" customFormat="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89"/>
      <c r="P1865" s="99"/>
      <c r="Q1865" s="1"/>
      <c r="R1865" s="3"/>
      <c r="S1865" s="3"/>
    </row>
    <row r="1866" spans="1:19" s="36" customFormat="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89"/>
      <c r="P1866" s="99"/>
      <c r="Q1866" s="1"/>
      <c r="R1866" s="3"/>
      <c r="S1866" s="3"/>
    </row>
    <row r="1867" spans="1:19" s="36" customFormat="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89"/>
      <c r="P1867" s="99"/>
      <c r="Q1867" s="1"/>
      <c r="R1867" s="3"/>
      <c r="S1867" s="3"/>
    </row>
    <row r="1868" spans="1:19" s="36" customFormat="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89"/>
      <c r="P1868" s="99"/>
      <c r="Q1868" s="1"/>
      <c r="R1868" s="3"/>
      <c r="S1868" s="3"/>
    </row>
    <row r="1869" spans="1:19" s="36" customFormat="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89"/>
      <c r="P1869" s="99"/>
      <c r="Q1869" s="1"/>
      <c r="R1869" s="3"/>
      <c r="S1869" s="3"/>
    </row>
    <row r="1870" spans="1:19" s="36" customFormat="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89"/>
      <c r="P1870" s="99"/>
      <c r="Q1870" s="1"/>
      <c r="R1870" s="3"/>
      <c r="S1870" s="3"/>
    </row>
    <row r="1871" spans="1:19" s="36" customFormat="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89"/>
      <c r="P1871" s="99"/>
      <c r="Q1871" s="1"/>
      <c r="R1871" s="3"/>
      <c r="S1871" s="3"/>
    </row>
    <row r="1872" spans="1:19" s="36" customFormat="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89"/>
      <c r="P1872" s="99"/>
      <c r="Q1872" s="1"/>
      <c r="R1872" s="3"/>
      <c r="S1872" s="3"/>
    </row>
    <row r="1873" spans="1:19" s="36" customFormat="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89"/>
      <c r="P1873" s="99"/>
      <c r="Q1873" s="1"/>
      <c r="R1873" s="3"/>
      <c r="S1873" s="3"/>
    </row>
    <row r="1874" spans="1:19" s="36" customFormat="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89"/>
      <c r="P1874" s="99"/>
      <c r="Q1874" s="1"/>
      <c r="R1874" s="3"/>
      <c r="S1874" s="3"/>
    </row>
    <row r="1875" spans="1:19" s="36" customFormat="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89"/>
      <c r="P1875" s="99"/>
      <c r="Q1875" s="1"/>
      <c r="R1875" s="3"/>
      <c r="S1875" s="3"/>
    </row>
    <row r="1876" spans="1:19" s="36" customFormat="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89"/>
      <c r="P1876" s="99"/>
      <c r="Q1876" s="1"/>
      <c r="R1876" s="3"/>
      <c r="S1876" s="3"/>
    </row>
    <row r="1877" spans="1:19" s="36" customFormat="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89"/>
      <c r="P1877" s="99"/>
      <c r="Q1877" s="1"/>
      <c r="R1877" s="3"/>
      <c r="S1877" s="3"/>
    </row>
    <row r="1878" spans="1:19" s="36" customFormat="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89"/>
      <c r="P1878" s="99"/>
      <c r="Q1878" s="1"/>
      <c r="R1878" s="3"/>
      <c r="S1878" s="3"/>
    </row>
    <row r="1879" spans="1:19" s="36" customFormat="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89"/>
      <c r="P1879" s="99"/>
      <c r="Q1879" s="1"/>
      <c r="R1879" s="3"/>
      <c r="S1879" s="3"/>
    </row>
    <row r="1880" spans="1:19" s="36" customFormat="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89"/>
      <c r="P1880" s="99"/>
      <c r="Q1880" s="1"/>
      <c r="R1880" s="3"/>
      <c r="S1880" s="3"/>
    </row>
    <row r="1881" spans="1:19" s="36" customFormat="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89"/>
      <c r="P1881" s="99"/>
      <c r="Q1881" s="1"/>
      <c r="R1881" s="3"/>
      <c r="S1881" s="3"/>
    </row>
    <row r="1882" spans="1:19" s="36" customFormat="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89"/>
      <c r="P1882" s="99"/>
      <c r="Q1882" s="1"/>
      <c r="R1882" s="3"/>
      <c r="S1882" s="3"/>
    </row>
    <row r="1883" spans="1:19" s="36" customFormat="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89"/>
      <c r="P1883" s="99"/>
      <c r="Q1883" s="1"/>
      <c r="R1883" s="3"/>
      <c r="S1883" s="3"/>
    </row>
    <row r="1884" spans="1:19" s="36" customFormat="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89"/>
      <c r="P1884" s="99"/>
      <c r="Q1884" s="1"/>
      <c r="R1884" s="3"/>
      <c r="S1884" s="3"/>
    </row>
    <row r="1885" spans="1:19" s="36" customFormat="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89"/>
      <c r="P1885" s="99"/>
      <c r="Q1885" s="1"/>
      <c r="R1885" s="3"/>
      <c r="S1885" s="3"/>
    </row>
    <row r="1886" spans="1:19" s="36" customFormat="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89"/>
      <c r="P1886" s="99"/>
      <c r="Q1886" s="1"/>
      <c r="R1886" s="3"/>
      <c r="S1886" s="3"/>
    </row>
    <row r="1887" spans="1:19" s="36" customFormat="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89"/>
      <c r="P1887" s="99"/>
      <c r="Q1887" s="1"/>
      <c r="R1887" s="3"/>
      <c r="S1887" s="3"/>
    </row>
    <row r="1888" spans="1:19" s="36" customFormat="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89"/>
      <c r="P1888" s="99"/>
      <c r="Q1888" s="1"/>
      <c r="R1888" s="3"/>
      <c r="S1888" s="3"/>
    </row>
    <row r="1889" spans="1:19" s="36" customFormat="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89"/>
      <c r="P1889" s="99"/>
      <c r="Q1889" s="1"/>
      <c r="R1889" s="3"/>
      <c r="S1889" s="3"/>
    </row>
    <row r="1890" spans="1:19" s="36" customFormat="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89"/>
      <c r="P1890" s="99"/>
      <c r="Q1890" s="1"/>
      <c r="R1890" s="3"/>
      <c r="S1890" s="3"/>
    </row>
    <row r="1891" spans="1:19" s="36" customFormat="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89"/>
      <c r="P1891" s="99"/>
      <c r="Q1891" s="1"/>
      <c r="R1891" s="3"/>
      <c r="S1891" s="3"/>
    </row>
    <row r="1892" spans="1:19" s="36" customFormat="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89"/>
      <c r="P1892" s="99"/>
      <c r="Q1892" s="1"/>
      <c r="R1892" s="3"/>
      <c r="S1892" s="3"/>
    </row>
    <row r="1893" spans="1:19" s="36" customFormat="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89"/>
      <c r="P1893" s="99"/>
      <c r="Q1893" s="1"/>
      <c r="R1893" s="3"/>
      <c r="S1893" s="3"/>
    </row>
    <row r="1894" spans="1:19" s="36" customFormat="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89"/>
      <c r="P1894" s="99"/>
      <c r="Q1894" s="1"/>
      <c r="R1894" s="3"/>
      <c r="S1894" s="3"/>
    </row>
    <row r="1895" spans="1:19" s="36" customFormat="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89"/>
      <c r="P1895" s="99"/>
      <c r="Q1895" s="1"/>
      <c r="R1895" s="3"/>
      <c r="S1895" s="3"/>
    </row>
    <row r="1896" spans="1:19" s="36" customFormat="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89"/>
      <c r="P1896" s="99"/>
      <c r="Q1896" s="1"/>
      <c r="R1896" s="3"/>
      <c r="S1896" s="3"/>
    </row>
    <row r="1897" spans="1:19" s="36" customFormat="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89"/>
      <c r="P1897" s="99"/>
      <c r="Q1897" s="1"/>
      <c r="R1897" s="3"/>
      <c r="S1897" s="3"/>
    </row>
    <row r="1898" spans="1:19" s="36" customFormat="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89"/>
      <c r="P1898" s="99"/>
      <c r="Q1898" s="1"/>
      <c r="R1898" s="3"/>
      <c r="S1898" s="3"/>
    </row>
    <row r="1899" spans="1:19" s="36" customFormat="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89"/>
      <c r="P1899" s="99"/>
      <c r="Q1899" s="1"/>
      <c r="R1899" s="3"/>
      <c r="S1899" s="3"/>
    </row>
    <row r="1900" spans="1:19" s="36" customFormat="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89"/>
      <c r="P1900" s="99"/>
      <c r="Q1900" s="1"/>
      <c r="R1900" s="3"/>
      <c r="S1900" s="3"/>
    </row>
    <row r="1901" spans="1:19" s="36" customFormat="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89"/>
      <c r="P1901" s="99"/>
      <c r="Q1901" s="1"/>
      <c r="R1901" s="3"/>
      <c r="S1901" s="3"/>
    </row>
    <row r="1902" spans="1:19" s="36" customFormat="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89"/>
      <c r="P1902" s="99"/>
      <c r="Q1902" s="1"/>
      <c r="R1902" s="3"/>
      <c r="S1902" s="3"/>
    </row>
    <row r="1903" spans="1:19" s="36" customFormat="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89"/>
      <c r="P1903" s="99"/>
      <c r="Q1903" s="1"/>
      <c r="R1903" s="3"/>
      <c r="S1903" s="3"/>
    </row>
    <row r="1904" spans="1:19" s="36" customFormat="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89"/>
      <c r="P1904" s="99"/>
      <c r="Q1904" s="1"/>
      <c r="R1904" s="3"/>
      <c r="S1904" s="3"/>
    </row>
    <row r="1905" spans="1:19" s="36" customFormat="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89"/>
      <c r="P1905" s="99"/>
      <c r="Q1905" s="1"/>
      <c r="R1905" s="3"/>
      <c r="S1905" s="3"/>
    </row>
    <row r="1906" spans="1:19" s="36" customFormat="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89"/>
      <c r="P1906" s="99"/>
      <c r="Q1906" s="1"/>
      <c r="R1906" s="3"/>
      <c r="S1906" s="3"/>
    </row>
    <row r="1907" spans="1:19" s="36" customFormat="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89"/>
      <c r="P1907" s="99"/>
      <c r="Q1907" s="1"/>
      <c r="R1907" s="3"/>
      <c r="S1907" s="3"/>
    </row>
    <row r="1908" spans="1:19" s="36" customFormat="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89"/>
      <c r="P1908" s="99"/>
      <c r="Q1908" s="1"/>
      <c r="R1908" s="3"/>
      <c r="S1908" s="3"/>
    </row>
    <row r="1909" spans="1:19" s="36" customFormat="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89"/>
      <c r="P1909" s="99"/>
      <c r="Q1909" s="1"/>
      <c r="R1909" s="3"/>
      <c r="S1909" s="3"/>
    </row>
    <row r="1910" spans="1:19" s="36" customFormat="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89"/>
      <c r="P1910" s="99"/>
      <c r="Q1910" s="1"/>
      <c r="R1910" s="3"/>
      <c r="S1910" s="3"/>
    </row>
    <row r="1911" spans="1:19" s="36" customFormat="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89"/>
      <c r="P1911" s="99"/>
      <c r="Q1911" s="1"/>
      <c r="R1911" s="3"/>
      <c r="S1911" s="3"/>
    </row>
    <row r="1912" spans="1:19" s="36" customFormat="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89"/>
      <c r="P1912" s="99"/>
      <c r="Q1912" s="1"/>
      <c r="R1912" s="3"/>
      <c r="S1912" s="3"/>
    </row>
    <row r="1913" spans="1:19" s="36" customFormat="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89"/>
      <c r="P1913" s="99"/>
      <c r="Q1913" s="1"/>
      <c r="R1913" s="3"/>
      <c r="S1913" s="3"/>
    </row>
    <row r="1914" spans="1:19" s="36" customFormat="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89"/>
      <c r="P1914" s="99"/>
      <c r="Q1914" s="1"/>
      <c r="R1914" s="3"/>
      <c r="S1914" s="3"/>
    </row>
    <row r="1915" spans="1:19" s="36" customFormat="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89"/>
      <c r="P1915" s="99"/>
      <c r="Q1915" s="1"/>
      <c r="R1915" s="3"/>
      <c r="S1915" s="3"/>
    </row>
    <row r="1916" spans="1:19" s="36" customFormat="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89"/>
      <c r="P1916" s="99"/>
      <c r="Q1916" s="1"/>
      <c r="R1916" s="3"/>
      <c r="S1916" s="3"/>
    </row>
    <row r="1917" spans="1:19" s="36" customFormat="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89"/>
      <c r="P1917" s="99"/>
      <c r="Q1917" s="1"/>
      <c r="R1917" s="3"/>
      <c r="S1917" s="3"/>
    </row>
    <row r="1918" spans="1:19" s="36" customFormat="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89"/>
      <c r="P1918" s="99"/>
      <c r="Q1918" s="1"/>
      <c r="R1918" s="3"/>
      <c r="S1918" s="3"/>
    </row>
    <row r="1919" spans="1:19" s="36" customFormat="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89"/>
      <c r="P1919" s="99"/>
      <c r="Q1919" s="1"/>
      <c r="R1919" s="3"/>
      <c r="S1919" s="3"/>
    </row>
    <row r="1920" spans="1:19" s="36" customFormat="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89"/>
      <c r="P1920" s="99"/>
      <c r="Q1920" s="1"/>
      <c r="R1920" s="3"/>
      <c r="S1920" s="3"/>
    </row>
    <row r="1921" spans="1:19" s="36" customFormat="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89"/>
      <c r="P1921" s="99"/>
      <c r="Q1921" s="1"/>
      <c r="R1921" s="3"/>
      <c r="S1921" s="3"/>
    </row>
    <row r="1922" spans="1:19" s="36" customFormat="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89"/>
      <c r="P1922" s="99"/>
      <c r="Q1922" s="1"/>
      <c r="R1922" s="3"/>
      <c r="S1922" s="3"/>
    </row>
    <row r="1923" spans="1:19" s="36" customFormat="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89"/>
      <c r="P1923" s="99"/>
      <c r="Q1923" s="1"/>
      <c r="R1923" s="3"/>
      <c r="S1923" s="3"/>
    </row>
    <row r="1924" spans="1:19" s="36" customFormat="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89"/>
      <c r="P1924" s="99"/>
      <c r="Q1924" s="1"/>
      <c r="R1924" s="3"/>
      <c r="S1924" s="3"/>
    </row>
    <row r="1925" spans="1:19" s="36" customFormat="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89"/>
      <c r="P1925" s="99"/>
      <c r="Q1925" s="1"/>
      <c r="R1925" s="3"/>
      <c r="S1925" s="3"/>
    </row>
    <row r="1926" spans="1:19" s="36" customFormat="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89"/>
      <c r="P1926" s="99"/>
      <c r="Q1926" s="1"/>
      <c r="R1926" s="3"/>
      <c r="S1926" s="3"/>
    </row>
    <row r="1927" spans="1:19" s="36" customFormat="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89"/>
      <c r="P1927" s="99"/>
      <c r="Q1927" s="1"/>
      <c r="R1927" s="3"/>
      <c r="S1927" s="3"/>
    </row>
    <row r="1928" spans="1:19" s="36" customFormat="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89"/>
      <c r="P1928" s="99"/>
      <c r="Q1928" s="1"/>
      <c r="R1928" s="3"/>
      <c r="S1928" s="3"/>
    </row>
    <row r="1929" spans="1:19" s="36" customFormat="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89"/>
      <c r="P1929" s="99"/>
      <c r="Q1929" s="1"/>
      <c r="R1929" s="3"/>
      <c r="S1929" s="3"/>
    </row>
    <row r="1930" spans="1:19" s="36" customFormat="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89"/>
      <c r="P1930" s="99"/>
      <c r="Q1930" s="1"/>
      <c r="R1930" s="3"/>
      <c r="S1930" s="3"/>
    </row>
    <row r="1931" spans="1:19" s="36" customFormat="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89"/>
      <c r="P1931" s="99"/>
      <c r="Q1931" s="1"/>
      <c r="R1931" s="3"/>
      <c r="S1931" s="3"/>
    </row>
    <row r="1932" spans="1:19" s="36" customFormat="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89"/>
      <c r="P1932" s="99"/>
      <c r="Q1932" s="1"/>
      <c r="R1932" s="3"/>
      <c r="S1932" s="3"/>
    </row>
    <row r="1933" spans="1:19" s="36" customFormat="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89"/>
      <c r="P1933" s="99"/>
      <c r="Q1933" s="1"/>
      <c r="R1933" s="3"/>
      <c r="S1933" s="3"/>
    </row>
    <row r="1934" spans="1:19" s="36" customFormat="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89"/>
      <c r="P1934" s="99"/>
      <c r="Q1934" s="1"/>
      <c r="R1934" s="3"/>
      <c r="S1934" s="3"/>
    </row>
    <row r="1935" spans="1:19" s="36" customFormat="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89"/>
      <c r="P1935" s="99"/>
      <c r="Q1935" s="1"/>
      <c r="R1935" s="3"/>
      <c r="S1935" s="3"/>
    </row>
    <row r="1936" spans="1:19" s="36" customFormat="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89"/>
      <c r="P1936" s="99"/>
      <c r="Q1936" s="1"/>
      <c r="R1936" s="3"/>
      <c r="S1936" s="3"/>
    </row>
    <row r="1937" spans="1:19" s="36" customFormat="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89"/>
      <c r="P1937" s="99"/>
      <c r="Q1937" s="1"/>
      <c r="R1937" s="3"/>
      <c r="S1937" s="3"/>
    </row>
    <row r="1938" spans="1:19" s="36" customFormat="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89"/>
      <c r="P1938" s="99"/>
      <c r="Q1938" s="1"/>
      <c r="R1938" s="3"/>
      <c r="S1938" s="3"/>
    </row>
    <row r="1939" spans="1:19" s="36" customFormat="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89"/>
      <c r="P1939" s="99"/>
      <c r="Q1939" s="1"/>
      <c r="R1939" s="3"/>
      <c r="S1939" s="3"/>
    </row>
    <row r="1940" spans="1:19" s="36" customFormat="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89"/>
      <c r="P1940" s="99"/>
      <c r="Q1940" s="1"/>
      <c r="R1940" s="3"/>
      <c r="S1940" s="3"/>
    </row>
    <row r="1941" spans="1:19" s="36" customFormat="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89"/>
      <c r="P1941" s="99"/>
      <c r="Q1941" s="1"/>
      <c r="R1941" s="3"/>
      <c r="S1941" s="3"/>
    </row>
    <row r="1942" spans="1:19" s="36" customFormat="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89"/>
      <c r="P1942" s="99"/>
      <c r="Q1942" s="1"/>
      <c r="R1942" s="3"/>
      <c r="S1942" s="3"/>
    </row>
    <row r="1943" spans="1:19" s="36" customFormat="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89"/>
      <c r="P1943" s="99"/>
      <c r="Q1943" s="1"/>
      <c r="R1943" s="3"/>
      <c r="S1943" s="3"/>
    </row>
    <row r="1944" spans="1:19" s="36" customFormat="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89"/>
      <c r="P1944" s="99"/>
      <c r="Q1944" s="1"/>
      <c r="R1944" s="3"/>
      <c r="S1944" s="3"/>
    </row>
    <row r="1945" spans="1:19" s="36" customFormat="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89"/>
      <c r="P1945" s="99"/>
      <c r="Q1945" s="1"/>
      <c r="R1945" s="3"/>
      <c r="S1945" s="3"/>
    </row>
    <row r="1946" spans="1:19" s="36" customFormat="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89"/>
      <c r="P1946" s="99"/>
      <c r="Q1946" s="1"/>
      <c r="R1946" s="3"/>
      <c r="S1946" s="3"/>
    </row>
    <row r="1947" spans="1:19" s="36" customFormat="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89"/>
      <c r="P1947" s="99"/>
      <c r="Q1947" s="1"/>
      <c r="R1947" s="3"/>
      <c r="S1947" s="3"/>
    </row>
    <row r="1948" spans="1:19" s="36" customFormat="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89"/>
      <c r="P1948" s="99"/>
      <c r="Q1948" s="1"/>
      <c r="R1948" s="3"/>
      <c r="S1948" s="3"/>
    </row>
    <row r="1949" spans="1:19" s="36" customFormat="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89"/>
      <c r="P1949" s="99"/>
      <c r="Q1949" s="1"/>
      <c r="R1949" s="3"/>
      <c r="S1949" s="3"/>
    </row>
    <row r="1950" spans="1:19" s="36" customFormat="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89"/>
      <c r="P1950" s="99"/>
      <c r="Q1950" s="1"/>
      <c r="R1950" s="3"/>
      <c r="S1950" s="3"/>
    </row>
    <row r="1951" spans="1:19" s="36" customFormat="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89"/>
      <c r="P1951" s="99"/>
      <c r="Q1951" s="1"/>
      <c r="R1951" s="3"/>
      <c r="S1951" s="3"/>
    </row>
    <row r="1952" spans="1:19" s="36" customFormat="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89"/>
      <c r="P1952" s="99"/>
      <c r="Q1952" s="1"/>
      <c r="R1952" s="3"/>
      <c r="S1952" s="3"/>
    </row>
    <row r="1953" spans="1:19" s="36" customFormat="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89"/>
      <c r="P1953" s="99"/>
      <c r="Q1953" s="1"/>
      <c r="R1953" s="3"/>
      <c r="S1953" s="3"/>
    </row>
    <row r="1954" spans="1:19" s="36" customFormat="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89"/>
      <c r="P1954" s="99"/>
      <c r="Q1954" s="1"/>
      <c r="R1954" s="3"/>
      <c r="S1954" s="3"/>
    </row>
    <row r="1955" spans="1:19" s="36" customFormat="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89"/>
      <c r="P1955" s="99"/>
      <c r="Q1955" s="1"/>
      <c r="R1955" s="3"/>
      <c r="S1955" s="3"/>
    </row>
    <row r="1956" spans="1:19" s="36" customFormat="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89"/>
      <c r="P1956" s="99"/>
      <c r="Q1956" s="1"/>
      <c r="R1956" s="3"/>
      <c r="S1956" s="3"/>
    </row>
    <row r="1957" spans="1:19" s="36" customFormat="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89"/>
      <c r="P1957" s="99"/>
      <c r="Q1957" s="1"/>
      <c r="R1957" s="3"/>
      <c r="S1957" s="3"/>
    </row>
    <row r="1958" spans="1:19" s="36" customFormat="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89"/>
      <c r="P1958" s="99"/>
      <c r="Q1958" s="1"/>
      <c r="R1958" s="3"/>
      <c r="S1958" s="3"/>
    </row>
    <row r="1959" spans="1:19" s="36" customFormat="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89"/>
      <c r="P1959" s="99"/>
      <c r="Q1959" s="1"/>
      <c r="R1959" s="3"/>
      <c r="S1959" s="3"/>
    </row>
    <row r="1960" spans="1:19" s="36" customFormat="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89"/>
      <c r="P1960" s="99"/>
      <c r="Q1960" s="1"/>
      <c r="R1960" s="3"/>
      <c r="S1960" s="3"/>
    </row>
    <row r="1961" spans="1:19" s="36" customFormat="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89"/>
      <c r="P1961" s="99"/>
      <c r="Q1961" s="1"/>
      <c r="R1961" s="3"/>
      <c r="S1961" s="3"/>
    </row>
    <row r="1962" spans="1:19" s="36" customFormat="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89"/>
      <c r="P1962" s="99"/>
      <c r="Q1962" s="1"/>
      <c r="R1962" s="3"/>
      <c r="S1962" s="3"/>
    </row>
    <row r="1963" spans="1:19" s="36" customFormat="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89"/>
      <c r="P1963" s="99"/>
      <c r="Q1963" s="1"/>
      <c r="R1963" s="3"/>
      <c r="S1963" s="3"/>
    </row>
    <row r="1964" spans="1:19" s="36" customFormat="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89"/>
      <c r="P1964" s="99"/>
      <c r="Q1964" s="1"/>
      <c r="R1964" s="3"/>
      <c r="S1964" s="3"/>
    </row>
    <row r="1965" spans="1:19" s="36" customFormat="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89"/>
      <c r="P1965" s="99"/>
      <c r="Q1965" s="1"/>
      <c r="R1965" s="3"/>
      <c r="S1965" s="3"/>
    </row>
    <row r="1966" spans="1:19" s="36" customFormat="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89"/>
      <c r="P1966" s="99"/>
      <c r="Q1966" s="1"/>
      <c r="R1966" s="3"/>
      <c r="S1966" s="3"/>
    </row>
    <row r="1967" spans="1:19" s="36" customFormat="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89"/>
      <c r="P1967" s="99"/>
      <c r="Q1967" s="1"/>
      <c r="R1967" s="3"/>
      <c r="S1967" s="3"/>
    </row>
    <row r="1968" spans="1:19" s="36" customFormat="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89"/>
      <c r="P1968" s="99"/>
      <c r="Q1968" s="1"/>
      <c r="R1968" s="3"/>
      <c r="S1968" s="3"/>
    </row>
    <row r="1969" spans="1:19" s="36" customFormat="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89"/>
      <c r="P1969" s="99"/>
      <c r="Q1969" s="1"/>
      <c r="R1969" s="3"/>
      <c r="S1969" s="3"/>
    </row>
    <row r="1970" spans="1:19" s="36" customFormat="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89"/>
      <c r="P1970" s="99"/>
      <c r="Q1970" s="1"/>
      <c r="R1970" s="3"/>
      <c r="S1970" s="3"/>
    </row>
    <row r="1971" spans="1:19" s="36" customFormat="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89"/>
      <c r="P1971" s="99"/>
      <c r="Q1971" s="1"/>
      <c r="R1971" s="3"/>
      <c r="S1971" s="3"/>
    </row>
    <row r="1972" spans="1:19" s="36" customFormat="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89"/>
      <c r="P1972" s="99"/>
      <c r="Q1972" s="1"/>
      <c r="R1972" s="3"/>
      <c r="S1972" s="3"/>
    </row>
    <row r="1973" spans="1:19" s="36" customFormat="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89"/>
      <c r="P1973" s="99"/>
      <c r="Q1973" s="1"/>
      <c r="R1973" s="3"/>
      <c r="S1973" s="3"/>
    </row>
    <row r="1974" spans="1:19" s="36" customFormat="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89"/>
      <c r="P1974" s="99"/>
      <c r="Q1974" s="1"/>
      <c r="R1974" s="3"/>
      <c r="S1974" s="3"/>
    </row>
    <row r="1975" spans="1:19" s="36" customFormat="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89"/>
      <c r="P1975" s="99"/>
      <c r="Q1975" s="1"/>
      <c r="R1975" s="3"/>
      <c r="S1975" s="3"/>
    </row>
    <row r="1976" spans="1:19" s="36" customFormat="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89"/>
      <c r="P1976" s="99"/>
      <c r="Q1976" s="1"/>
      <c r="R1976" s="3"/>
      <c r="S1976" s="3"/>
    </row>
    <row r="1977" spans="1:19" s="36" customFormat="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89"/>
      <c r="P1977" s="99"/>
      <c r="Q1977" s="1"/>
      <c r="R1977" s="3"/>
      <c r="S1977" s="3"/>
    </row>
    <row r="1978" spans="1:19" s="36" customFormat="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89"/>
      <c r="P1978" s="99"/>
      <c r="Q1978" s="1"/>
      <c r="R1978" s="3"/>
      <c r="S1978" s="3"/>
    </row>
    <row r="1979" spans="1:19" s="36" customFormat="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89"/>
      <c r="P1979" s="99"/>
      <c r="Q1979" s="1"/>
      <c r="R1979" s="3"/>
      <c r="S1979" s="3"/>
    </row>
    <row r="1980" spans="1:19" s="36" customFormat="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89"/>
      <c r="P1980" s="99"/>
      <c r="Q1980" s="1"/>
      <c r="R1980" s="3"/>
      <c r="S1980" s="3"/>
    </row>
    <row r="1981" spans="1:19" s="36" customFormat="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89"/>
      <c r="P1981" s="99"/>
      <c r="Q1981" s="1"/>
      <c r="R1981" s="3"/>
      <c r="S1981" s="3"/>
    </row>
    <row r="1982" spans="1:19" s="36" customFormat="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89"/>
      <c r="P1982" s="99"/>
      <c r="Q1982" s="1"/>
      <c r="R1982" s="3"/>
      <c r="S1982" s="3"/>
    </row>
    <row r="1983" spans="1:19" s="36" customFormat="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89"/>
      <c r="P1983" s="99"/>
      <c r="Q1983" s="1"/>
      <c r="R1983" s="3"/>
      <c r="S1983" s="3"/>
    </row>
    <row r="1984" spans="1:19" s="36" customFormat="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89"/>
      <c r="P1984" s="99"/>
      <c r="Q1984" s="1"/>
      <c r="R1984" s="3"/>
      <c r="S1984" s="3"/>
    </row>
    <row r="1985" spans="1:19" s="36" customFormat="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89"/>
      <c r="P1985" s="99"/>
      <c r="Q1985" s="1"/>
      <c r="R1985" s="3"/>
      <c r="S1985" s="3"/>
    </row>
    <row r="1986" spans="1:19" s="36" customFormat="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89"/>
      <c r="P1986" s="99"/>
      <c r="Q1986" s="1"/>
      <c r="R1986" s="3"/>
      <c r="S1986" s="3"/>
    </row>
    <row r="1987" spans="1:19" s="36" customFormat="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89"/>
      <c r="P1987" s="99"/>
      <c r="Q1987" s="1"/>
      <c r="R1987" s="3"/>
      <c r="S1987" s="3"/>
    </row>
    <row r="1988" spans="1:19" s="36" customFormat="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89"/>
      <c r="P1988" s="99"/>
      <c r="Q1988" s="1"/>
      <c r="R1988" s="3"/>
      <c r="S1988" s="3"/>
    </row>
    <row r="1989" spans="1:19" s="36" customFormat="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89"/>
      <c r="P1989" s="99"/>
      <c r="Q1989" s="1"/>
      <c r="R1989" s="3"/>
      <c r="S1989" s="3"/>
    </row>
    <row r="1990" spans="1:19" s="36" customFormat="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89"/>
      <c r="P1990" s="99"/>
      <c r="Q1990" s="1"/>
      <c r="R1990" s="3"/>
      <c r="S1990" s="3"/>
    </row>
    <row r="1991" spans="1:19" s="36" customFormat="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89"/>
      <c r="P1991" s="99"/>
      <c r="Q1991" s="1"/>
      <c r="R1991" s="3"/>
      <c r="S1991" s="3"/>
    </row>
    <row r="1992" spans="1:19" s="36" customFormat="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89"/>
      <c r="P1992" s="99"/>
      <c r="Q1992" s="1"/>
      <c r="R1992" s="3"/>
      <c r="S1992" s="3"/>
    </row>
    <row r="1993" spans="1:19" s="36" customFormat="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89"/>
      <c r="P1993" s="99"/>
      <c r="Q1993" s="1"/>
      <c r="R1993" s="3"/>
      <c r="S1993" s="3"/>
    </row>
    <row r="1994" spans="1:19" s="36" customFormat="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89"/>
      <c r="P1994" s="99"/>
      <c r="Q1994" s="1"/>
      <c r="R1994" s="3"/>
      <c r="S1994" s="3"/>
    </row>
    <row r="1995" spans="1:19" s="36" customFormat="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89"/>
      <c r="P1995" s="99"/>
      <c r="Q1995" s="1"/>
      <c r="R1995" s="3"/>
      <c r="S1995" s="3"/>
    </row>
    <row r="1996" spans="1:19" s="36" customFormat="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89"/>
      <c r="P1996" s="99"/>
      <c r="Q1996" s="1"/>
      <c r="R1996" s="3"/>
      <c r="S1996" s="3"/>
    </row>
    <row r="1997" spans="1:19" s="36" customFormat="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89"/>
      <c r="P1997" s="99"/>
      <c r="Q1997" s="1"/>
      <c r="R1997" s="3"/>
      <c r="S1997" s="3"/>
    </row>
    <row r="1998" spans="1:19" s="36" customFormat="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89"/>
      <c r="P1998" s="99"/>
      <c r="Q1998" s="1"/>
      <c r="R1998" s="3"/>
      <c r="S1998" s="3"/>
    </row>
    <row r="1999" spans="1:19" s="36" customFormat="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89"/>
      <c r="P1999" s="99"/>
      <c r="Q1999" s="1"/>
      <c r="R1999" s="3"/>
      <c r="S1999" s="3"/>
    </row>
    <row r="2000" spans="1:19" s="36" customFormat="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89"/>
      <c r="P2000" s="99"/>
      <c r="Q2000" s="1"/>
      <c r="R2000" s="3"/>
      <c r="S2000" s="3"/>
    </row>
    <row r="2001" spans="1:19" s="36" customFormat="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89"/>
      <c r="P2001" s="99"/>
      <c r="Q2001" s="1"/>
      <c r="R2001" s="3"/>
      <c r="S2001" s="3"/>
    </row>
    <row r="2002" spans="1:19" s="36" customFormat="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89"/>
      <c r="P2002" s="99"/>
      <c r="Q2002" s="1"/>
      <c r="R2002" s="3"/>
      <c r="S2002" s="3"/>
    </row>
    <row r="2003" spans="1:19" s="36" customFormat="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89"/>
      <c r="P2003" s="99"/>
      <c r="Q2003" s="1"/>
      <c r="R2003" s="3"/>
      <c r="S2003" s="3"/>
    </row>
    <row r="2004" spans="1:19" s="36" customFormat="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89"/>
      <c r="P2004" s="99"/>
      <c r="Q2004" s="1"/>
      <c r="R2004" s="3"/>
      <c r="S2004" s="3"/>
    </row>
    <row r="2005" spans="1:19" s="36" customFormat="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89"/>
      <c r="P2005" s="99"/>
      <c r="Q2005" s="1"/>
      <c r="R2005" s="3"/>
      <c r="S2005" s="3"/>
    </row>
    <row r="2006" spans="1:19" s="36" customFormat="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89"/>
      <c r="P2006" s="99"/>
      <c r="Q2006" s="1"/>
      <c r="R2006" s="3"/>
      <c r="S2006" s="3"/>
    </row>
    <row r="2007" spans="1:19" s="36" customFormat="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89"/>
      <c r="P2007" s="99"/>
      <c r="Q2007" s="1"/>
      <c r="R2007" s="3"/>
      <c r="S2007" s="3"/>
    </row>
    <row r="2008" spans="1:19" s="36" customFormat="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89"/>
      <c r="P2008" s="99"/>
      <c r="Q2008" s="1"/>
      <c r="R2008" s="3"/>
      <c r="S2008" s="3"/>
    </row>
    <row r="2009" spans="1:19" s="36" customFormat="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89"/>
      <c r="P2009" s="99"/>
      <c r="Q2009" s="1"/>
      <c r="R2009" s="3"/>
      <c r="S2009" s="3"/>
    </row>
    <row r="2010" spans="1:19" s="36" customFormat="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89"/>
      <c r="P2010" s="99"/>
      <c r="Q2010" s="1"/>
      <c r="R2010" s="3"/>
      <c r="S2010" s="3"/>
    </row>
    <row r="2011" spans="1:19" s="36" customFormat="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89"/>
      <c r="P2011" s="99"/>
      <c r="Q2011" s="1"/>
      <c r="R2011" s="3"/>
      <c r="S2011" s="3"/>
    </row>
    <row r="2012" spans="1:19" s="36" customFormat="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89"/>
      <c r="P2012" s="99"/>
      <c r="Q2012" s="1"/>
      <c r="R2012" s="3"/>
      <c r="S2012" s="3"/>
    </row>
    <row r="2013" spans="1:19" s="36" customFormat="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89"/>
      <c r="P2013" s="99"/>
      <c r="Q2013" s="1"/>
      <c r="R2013" s="3"/>
      <c r="S2013" s="3"/>
    </row>
    <row r="2014" spans="1:19" s="36" customFormat="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89"/>
      <c r="P2014" s="99"/>
      <c r="Q2014" s="1"/>
      <c r="R2014" s="3"/>
      <c r="S2014" s="3"/>
    </row>
    <row r="2015" spans="1:19" s="36" customFormat="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89"/>
      <c r="P2015" s="99"/>
      <c r="Q2015" s="1"/>
      <c r="R2015" s="3"/>
      <c r="S2015" s="3"/>
    </row>
    <row r="2016" spans="1:19" s="36" customFormat="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89"/>
      <c r="P2016" s="99"/>
      <c r="Q2016" s="1"/>
      <c r="R2016" s="3"/>
      <c r="S2016" s="3"/>
    </row>
    <row r="2017" spans="1:19" s="36" customFormat="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89"/>
      <c r="P2017" s="99"/>
      <c r="Q2017" s="1"/>
      <c r="R2017" s="3"/>
      <c r="S2017" s="3"/>
    </row>
    <row r="2018" spans="1:19" s="36" customFormat="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89"/>
      <c r="P2018" s="99"/>
      <c r="Q2018" s="1"/>
      <c r="R2018" s="3"/>
      <c r="S2018" s="3"/>
    </row>
    <row r="2019" spans="1:19" s="36" customFormat="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89"/>
      <c r="P2019" s="99"/>
      <c r="Q2019" s="1"/>
      <c r="R2019" s="3"/>
      <c r="S2019" s="3"/>
    </row>
    <row r="2020" spans="1:19" s="36" customFormat="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89"/>
      <c r="P2020" s="99"/>
      <c r="Q2020" s="1"/>
      <c r="R2020" s="3"/>
      <c r="S2020" s="3"/>
    </row>
    <row r="2021" spans="1:19" s="36" customFormat="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89"/>
      <c r="P2021" s="99"/>
      <c r="Q2021" s="1"/>
      <c r="R2021" s="3"/>
      <c r="S2021" s="3"/>
    </row>
    <row r="2022" spans="1:19" s="36" customFormat="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89"/>
      <c r="P2022" s="99"/>
      <c r="Q2022" s="1"/>
      <c r="R2022" s="3"/>
      <c r="S2022" s="3"/>
    </row>
    <row r="2023" spans="1:19" s="36" customFormat="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89"/>
      <c r="P2023" s="99"/>
      <c r="Q2023" s="1"/>
      <c r="R2023" s="3"/>
      <c r="S2023" s="3"/>
    </row>
    <row r="2024" spans="1:19" s="36" customFormat="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89"/>
      <c r="P2024" s="99"/>
      <c r="Q2024" s="1"/>
      <c r="R2024" s="3"/>
      <c r="S2024" s="3"/>
    </row>
    <row r="2025" spans="1:19" s="36" customFormat="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89"/>
      <c r="P2025" s="99"/>
      <c r="Q2025" s="1"/>
      <c r="R2025" s="3"/>
      <c r="S2025" s="3"/>
    </row>
    <row r="2026" spans="1:19" s="36" customFormat="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89"/>
      <c r="P2026" s="99"/>
      <c r="Q2026" s="1"/>
      <c r="R2026" s="3"/>
      <c r="S2026" s="3"/>
    </row>
    <row r="2027" spans="1:19" s="36" customFormat="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89"/>
      <c r="P2027" s="99"/>
      <c r="Q2027" s="1"/>
      <c r="R2027" s="3"/>
      <c r="S2027" s="3"/>
    </row>
    <row r="2028" spans="1:19" s="36" customFormat="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89"/>
      <c r="P2028" s="99"/>
      <c r="Q2028" s="1"/>
      <c r="R2028" s="3"/>
      <c r="S2028" s="3"/>
    </row>
    <row r="2029" spans="1:19" s="36" customFormat="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89"/>
      <c r="P2029" s="99"/>
      <c r="Q2029" s="1"/>
      <c r="R2029" s="3"/>
      <c r="S2029" s="3"/>
    </row>
    <row r="2030" spans="1:19" s="36" customFormat="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89"/>
      <c r="P2030" s="99"/>
      <c r="Q2030" s="1"/>
      <c r="R2030" s="3"/>
      <c r="S2030" s="3"/>
    </row>
    <row r="2031" spans="1:19" s="36" customFormat="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89"/>
      <c r="P2031" s="99"/>
      <c r="Q2031" s="1"/>
      <c r="R2031" s="3"/>
      <c r="S2031" s="3"/>
    </row>
    <row r="2032" spans="1:19" s="36" customFormat="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89"/>
      <c r="P2032" s="99"/>
      <c r="Q2032" s="1"/>
      <c r="R2032" s="3"/>
      <c r="S2032" s="3"/>
    </row>
    <row r="2033" spans="1:19" s="36" customFormat="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89"/>
      <c r="P2033" s="99"/>
      <c r="Q2033" s="1"/>
      <c r="R2033" s="3"/>
      <c r="S2033" s="3"/>
    </row>
    <row r="2034" spans="1:19" s="36" customFormat="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89"/>
      <c r="P2034" s="99"/>
      <c r="Q2034" s="1"/>
      <c r="R2034" s="3"/>
      <c r="S2034" s="3"/>
    </row>
    <row r="2035" spans="1:19" s="36" customFormat="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89"/>
      <c r="P2035" s="99"/>
      <c r="Q2035" s="1"/>
      <c r="R2035" s="3"/>
      <c r="S2035" s="3"/>
    </row>
    <row r="2036" spans="1:19" s="36" customFormat="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89"/>
      <c r="P2036" s="99"/>
      <c r="Q2036" s="1"/>
      <c r="R2036" s="3"/>
      <c r="S2036" s="3"/>
    </row>
    <row r="2037" spans="1:19" s="36" customFormat="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89"/>
      <c r="P2037" s="99"/>
      <c r="Q2037" s="1"/>
      <c r="R2037" s="3"/>
      <c r="S2037" s="3"/>
    </row>
    <row r="2038" spans="1:19" s="36" customFormat="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89"/>
      <c r="P2038" s="99"/>
      <c r="Q2038" s="1"/>
      <c r="R2038" s="3"/>
      <c r="S2038" s="3"/>
    </row>
    <row r="2039" spans="1:19" s="36" customFormat="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89"/>
      <c r="P2039" s="99"/>
      <c r="Q2039" s="1"/>
      <c r="R2039" s="3"/>
      <c r="S2039" s="3"/>
    </row>
    <row r="2040" spans="1:19" s="36" customFormat="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89"/>
      <c r="P2040" s="99"/>
      <c r="Q2040" s="1"/>
      <c r="R2040" s="3"/>
      <c r="S2040" s="3"/>
    </row>
    <row r="2041" spans="1:19" s="36" customFormat="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89"/>
      <c r="P2041" s="99"/>
      <c r="Q2041" s="1"/>
      <c r="R2041" s="3"/>
      <c r="S2041" s="3"/>
    </row>
    <row r="2042" spans="1:19" s="36" customFormat="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89"/>
      <c r="P2042" s="99"/>
      <c r="Q2042" s="1"/>
      <c r="R2042" s="3"/>
      <c r="S2042" s="3"/>
    </row>
    <row r="2043" spans="1:19" s="36" customFormat="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89"/>
      <c r="P2043" s="99"/>
      <c r="Q2043" s="1"/>
      <c r="R2043" s="3"/>
      <c r="S2043" s="3"/>
    </row>
    <row r="2044" spans="1:19" s="36" customFormat="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89"/>
      <c r="P2044" s="99"/>
      <c r="Q2044" s="1"/>
      <c r="R2044" s="3"/>
      <c r="S2044" s="3"/>
    </row>
    <row r="2045" spans="1:19" s="36" customFormat="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89"/>
      <c r="P2045" s="99"/>
      <c r="Q2045" s="1"/>
      <c r="R2045" s="3"/>
      <c r="S2045" s="3"/>
    </row>
    <row r="2046" spans="1:19" s="36" customFormat="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89"/>
      <c r="P2046" s="99"/>
      <c r="Q2046" s="1"/>
      <c r="R2046" s="3"/>
      <c r="S2046" s="3"/>
    </row>
    <row r="2047" spans="1:19" s="36" customFormat="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89"/>
      <c r="P2047" s="99"/>
      <c r="Q2047" s="1"/>
      <c r="R2047" s="3"/>
      <c r="S2047" s="3"/>
    </row>
    <row r="2048" spans="1:19" s="36" customFormat="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89"/>
      <c r="P2048" s="99"/>
      <c r="Q2048" s="1"/>
      <c r="R2048" s="3"/>
      <c r="S2048" s="3"/>
    </row>
    <row r="2049" spans="1:19" s="36" customFormat="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89"/>
      <c r="P2049" s="99"/>
      <c r="Q2049" s="1"/>
      <c r="R2049" s="3"/>
      <c r="S2049" s="3"/>
    </row>
    <row r="2050" spans="1:19" s="36" customFormat="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89"/>
      <c r="P2050" s="99"/>
      <c r="Q2050" s="1"/>
      <c r="R2050" s="3"/>
      <c r="S2050" s="3"/>
    </row>
    <row r="2051" spans="1:19" s="36" customFormat="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89"/>
      <c r="P2051" s="99"/>
      <c r="Q2051" s="1"/>
      <c r="R2051" s="3"/>
      <c r="S2051" s="3"/>
    </row>
    <row r="2052" spans="1:19" s="36" customFormat="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89"/>
      <c r="P2052" s="99"/>
      <c r="Q2052" s="1"/>
      <c r="R2052" s="3"/>
      <c r="S2052" s="3"/>
    </row>
    <row r="2053" spans="1:19" s="36" customFormat="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89"/>
      <c r="P2053" s="99"/>
      <c r="Q2053" s="1"/>
      <c r="R2053" s="3"/>
      <c r="S2053" s="3"/>
    </row>
    <row r="2054" spans="1:19" s="36" customFormat="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89"/>
      <c r="P2054" s="99"/>
      <c r="Q2054" s="1"/>
      <c r="R2054" s="3"/>
      <c r="S2054" s="3"/>
    </row>
    <row r="2055" spans="1:19" s="36" customFormat="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89"/>
      <c r="P2055" s="99"/>
      <c r="Q2055" s="1"/>
      <c r="R2055" s="3"/>
      <c r="S2055" s="3"/>
    </row>
    <row r="2056" spans="1:19" s="36" customFormat="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89"/>
      <c r="P2056" s="99"/>
      <c r="Q2056" s="1"/>
      <c r="R2056" s="3"/>
      <c r="S2056" s="3"/>
    </row>
    <row r="2057" spans="1:19" s="36" customFormat="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89"/>
      <c r="P2057" s="99"/>
      <c r="Q2057" s="1"/>
      <c r="R2057" s="3"/>
      <c r="S2057" s="3"/>
    </row>
    <row r="2058" spans="1:19" s="36" customFormat="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89"/>
      <c r="P2058" s="99"/>
      <c r="Q2058" s="1"/>
      <c r="R2058" s="3"/>
      <c r="S2058" s="3"/>
    </row>
    <row r="2059" spans="1:19" s="36" customFormat="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89"/>
      <c r="P2059" s="99"/>
      <c r="Q2059" s="1"/>
      <c r="R2059" s="3"/>
      <c r="S2059" s="3"/>
    </row>
    <row r="2060" spans="1:19" s="36" customFormat="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89"/>
      <c r="P2060" s="99"/>
      <c r="Q2060" s="1"/>
      <c r="R2060" s="3"/>
      <c r="S2060" s="3"/>
    </row>
    <row r="2061" spans="1:19" s="36" customFormat="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89"/>
      <c r="P2061" s="99"/>
      <c r="Q2061" s="1"/>
      <c r="R2061" s="3"/>
      <c r="S2061" s="3"/>
    </row>
    <row r="2062" spans="1:19" s="36" customFormat="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89"/>
      <c r="P2062" s="99"/>
      <c r="Q2062" s="1"/>
      <c r="R2062" s="3"/>
      <c r="S2062" s="3"/>
    </row>
    <row r="2063" spans="1:19" s="36" customFormat="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89"/>
      <c r="P2063" s="99"/>
      <c r="Q2063" s="1"/>
      <c r="R2063" s="3"/>
      <c r="S2063" s="3"/>
    </row>
    <row r="2064" spans="1:19" s="36" customFormat="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89"/>
      <c r="P2064" s="99"/>
      <c r="Q2064" s="1"/>
      <c r="R2064" s="3"/>
      <c r="S2064" s="3"/>
    </row>
    <row r="2065" spans="1:19" s="36" customFormat="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89"/>
      <c r="P2065" s="99"/>
      <c r="Q2065" s="1"/>
      <c r="R2065" s="3"/>
      <c r="S2065" s="3"/>
    </row>
    <row r="2066" spans="1:19" s="36" customFormat="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89"/>
      <c r="P2066" s="99"/>
      <c r="Q2066" s="1"/>
      <c r="R2066" s="3"/>
      <c r="S2066" s="3"/>
    </row>
    <row r="2067" spans="1:19" s="36" customFormat="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89"/>
      <c r="P2067" s="99"/>
      <c r="Q2067" s="1"/>
      <c r="R2067" s="3"/>
      <c r="S2067" s="3"/>
    </row>
    <row r="2068" spans="1:19" s="36" customFormat="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89"/>
      <c r="P2068" s="99"/>
      <c r="Q2068" s="1"/>
      <c r="R2068" s="3"/>
      <c r="S2068" s="3"/>
    </row>
    <row r="2069" spans="1:19" s="36" customFormat="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89"/>
      <c r="P2069" s="99"/>
      <c r="Q2069" s="1"/>
      <c r="R2069" s="3"/>
      <c r="S2069" s="3"/>
    </row>
    <row r="2070" spans="1:19" s="36" customFormat="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89"/>
      <c r="P2070" s="99"/>
      <c r="Q2070" s="1"/>
      <c r="R2070" s="3"/>
      <c r="S2070" s="3"/>
    </row>
    <row r="2071" spans="1:19" s="36" customFormat="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89"/>
      <c r="P2071" s="99"/>
      <c r="Q2071" s="1"/>
      <c r="R2071" s="3"/>
      <c r="S2071" s="3"/>
    </row>
    <row r="2072" spans="1:19" s="36" customFormat="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89"/>
      <c r="P2072" s="99"/>
      <c r="Q2072" s="1"/>
      <c r="R2072" s="3"/>
      <c r="S2072" s="3"/>
    </row>
    <row r="2073" spans="1:19" s="36" customFormat="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89"/>
      <c r="P2073" s="99"/>
      <c r="Q2073" s="1"/>
      <c r="R2073" s="3"/>
      <c r="S2073" s="3"/>
    </row>
    <row r="2074" spans="1:19" s="36" customFormat="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89"/>
      <c r="P2074" s="99"/>
      <c r="Q2074" s="1"/>
      <c r="R2074" s="3"/>
      <c r="S2074" s="3"/>
    </row>
    <row r="2075" spans="1:19" s="36" customFormat="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89"/>
      <c r="P2075" s="99"/>
      <c r="Q2075" s="1"/>
      <c r="R2075" s="3"/>
      <c r="S2075" s="3"/>
    </row>
    <row r="2076" spans="1:19" s="36" customFormat="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89"/>
      <c r="P2076" s="99"/>
      <c r="Q2076" s="1"/>
      <c r="R2076" s="3"/>
      <c r="S2076" s="3"/>
    </row>
    <row r="2077" spans="1:19" s="36" customFormat="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89"/>
      <c r="P2077" s="99"/>
      <c r="Q2077" s="1"/>
      <c r="R2077" s="3"/>
      <c r="S2077" s="3"/>
    </row>
    <row r="2078" spans="1:19" s="36" customFormat="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89"/>
      <c r="P2078" s="99"/>
      <c r="Q2078" s="1"/>
      <c r="R2078" s="3"/>
      <c r="S2078" s="3"/>
    </row>
    <row r="2079" spans="1:19" s="36" customFormat="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89"/>
      <c r="P2079" s="99"/>
      <c r="Q2079" s="1"/>
      <c r="R2079" s="3"/>
      <c r="S2079" s="3"/>
    </row>
    <row r="2080" spans="1:19" s="36" customFormat="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89"/>
      <c r="P2080" s="99"/>
      <c r="Q2080" s="1"/>
      <c r="R2080" s="3"/>
      <c r="S2080" s="3"/>
    </row>
    <row r="2081" spans="1:19" s="36" customFormat="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89"/>
      <c r="P2081" s="99"/>
      <c r="Q2081" s="1"/>
      <c r="R2081" s="3"/>
      <c r="S2081" s="3"/>
    </row>
    <row r="2082" spans="1:19" s="36" customFormat="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89"/>
      <c r="P2082" s="99"/>
      <c r="Q2082" s="1"/>
      <c r="R2082" s="3"/>
      <c r="S2082" s="3"/>
    </row>
    <row r="2083" spans="1:19" s="36" customFormat="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89"/>
      <c r="P2083" s="99"/>
      <c r="Q2083" s="1"/>
      <c r="R2083" s="3"/>
      <c r="S2083" s="3"/>
    </row>
    <row r="2084" spans="1:19" s="36" customFormat="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89"/>
      <c r="P2084" s="99"/>
      <c r="Q2084" s="1"/>
      <c r="R2084" s="3"/>
      <c r="S2084" s="3"/>
    </row>
    <row r="2085" spans="1:19" s="36" customFormat="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89"/>
      <c r="P2085" s="99"/>
      <c r="Q2085" s="1"/>
      <c r="R2085" s="3"/>
      <c r="S2085" s="3"/>
    </row>
    <row r="2086" spans="1:19" s="36" customFormat="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89"/>
      <c r="P2086" s="99"/>
      <c r="Q2086" s="1"/>
      <c r="R2086" s="3"/>
      <c r="S2086" s="3"/>
    </row>
    <row r="2087" spans="1:19" s="36" customFormat="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89"/>
      <c r="P2087" s="99"/>
      <c r="Q2087" s="1"/>
      <c r="R2087" s="3"/>
      <c r="S2087" s="3"/>
    </row>
    <row r="2088" spans="1:19" s="36" customFormat="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89"/>
      <c r="P2088" s="99"/>
      <c r="Q2088" s="1"/>
      <c r="R2088" s="3"/>
      <c r="S2088" s="3"/>
    </row>
    <row r="2089" spans="1:19" s="36" customFormat="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89"/>
      <c r="P2089" s="99"/>
      <c r="Q2089" s="1"/>
      <c r="R2089" s="3"/>
      <c r="S2089" s="3"/>
    </row>
    <row r="2090" spans="1:19" s="36" customFormat="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89"/>
      <c r="P2090" s="99"/>
      <c r="Q2090" s="1"/>
      <c r="R2090" s="3"/>
      <c r="S2090" s="3"/>
    </row>
    <row r="2091" spans="1:19" s="36" customFormat="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89"/>
      <c r="P2091" s="99"/>
      <c r="Q2091" s="1"/>
      <c r="R2091" s="3"/>
      <c r="S2091" s="3"/>
    </row>
    <row r="2092" spans="1:19" s="36" customFormat="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89"/>
      <c r="P2092" s="99"/>
      <c r="Q2092" s="1"/>
      <c r="R2092" s="3"/>
      <c r="S2092" s="3"/>
    </row>
    <row r="2093" spans="1:19" s="36" customFormat="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89"/>
      <c r="P2093" s="99"/>
      <c r="Q2093" s="1"/>
      <c r="R2093" s="3"/>
      <c r="S2093" s="3"/>
    </row>
    <row r="2094" spans="1:19" s="36" customFormat="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89"/>
      <c r="P2094" s="99"/>
      <c r="Q2094" s="1"/>
      <c r="R2094" s="3"/>
      <c r="S2094" s="3"/>
    </row>
    <row r="2095" spans="1:19" s="36" customFormat="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89"/>
      <c r="P2095" s="99"/>
      <c r="Q2095" s="1"/>
      <c r="R2095" s="3"/>
      <c r="S2095" s="3"/>
    </row>
    <row r="2096" spans="1:19" s="36" customFormat="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89"/>
      <c r="P2096" s="99"/>
      <c r="Q2096" s="1"/>
      <c r="R2096" s="3"/>
      <c r="S2096" s="3"/>
    </row>
    <row r="2097" spans="1:19" s="36" customFormat="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89"/>
      <c r="P2097" s="99"/>
      <c r="Q2097" s="1"/>
      <c r="R2097" s="3"/>
      <c r="S2097" s="3"/>
    </row>
    <row r="2098" spans="1:19" s="36" customFormat="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89"/>
      <c r="P2098" s="99"/>
      <c r="Q2098" s="1"/>
      <c r="R2098" s="3"/>
      <c r="S2098" s="3"/>
    </row>
    <row r="2099" spans="1:19" s="36" customFormat="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89"/>
      <c r="P2099" s="99"/>
      <c r="Q2099" s="1"/>
      <c r="R2099" s="3"/>
      <c r="S2099" s="3"/>
    </row>
    <row r="2100" spans="1:19" s="36" customFormat="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89"/>
      <c r="P2100" s="99"/>
      <c r="Q2100" s="1"/>
      <c r="R2100" s="3"/>
      <c r="S2100" s="3"/>
    </row>
    <row r="2101" spans="1:19" s="36" customFormat="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89"/>
      <c r="P2101" s="99"/>
      <c r="Q2101" s="1"/>
      <c r="R2101" s="3"/>
      <c r="S2101" s="3"/>
    </row>
    <row r="2102" spans="1:19" s="36" customFormat="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89"/>
      <c r="P2102" s="99"/>
      <c r="Q2102" s="1"/>
      <c r="R2102" s="3"/>
      <c r="S2102" s="3"/>
    </row>
    <row r="2103" spans="1:19" s="36" customFormat="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89"/>
      <c r="P2103" s="99"/>
      <c r="Q2103" s="1"/>
      <c r="R2103" s="3"/>
      <c r="S2103" s="3"/>
    </row>
    <row r="2104" spans="1:19" s="36" customFormat="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89"/>
      <c r="P2104" s="99"/>
      <c r="Q2104" s="1"/>
      <c r="R2104" s="3"/>
      <c r="S2104" s="3"/>
    </row>
    <row r="2105" spans="1:19" s="36" customFormat="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89"/>
      <c r="P2105" s="99"/>
      <c r="Q2105" s="1"/>
      <c r="R2105" s="3"/>
      <c r="S2105" s="3"/>
    </row>
    <row r="2106" spans="1:19" s="36" customFormat="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89"/>
      <c r="P2106" s="99"/>
      <c r="Q2106" s="1"/>
      <c r="R2106" s="3"/>
      <c r="S2106" s="3"/>
    </row>
    <row r="2107" spans="1:19" s="36" customFormat="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89"/>
      <c r="P2107" s="99"/>
      <c r="Q2107" s="1"/>
      <c r="R2107" s="3"/>
      <c r="S2107" s="3"/>
    </row>
    <row r="2108" spans="1:19" s="36" customFormat="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89"/>
      <c r="P2108" s="99"/>
      <c r="Q2108" s="1"/>
      <c r="R2108" s="3"/>
      <c r="S2108" s="3"/>
    </row>
    <row r="2109" spans="1:19" s="36" customFormat="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89"/>
      <c r="P2109" s="99"/>
      <c r="Q2109" s="1"/>
      <c r="R2109" s="3"/>
      <c r="S2109" s="3"/>
    </row>
    <row r="2110" spans="1:19" s="36" customFormat="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89"/>
      <c r="P2110" s="99"/>
      <c r="Q2110" s="1"/>
      <c r="R2110" s="3"/>
      <c r="S2110" s="3"/>
    </row>
    <row r="2111" spans="1:19" s="36" customFormat="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89"/>
      <c r="P2111" s="99"/>
      <c r="Q2111" s="1"/>
      <c r="R2111" s="3"/>
      <c r="S2111" s="3"/>
    </row>
    <row r="2112" spans="1:19" s="36" customFormat="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89"/>
      <c r="P2112" s="99"/>
      <c r="Q2112" s="1"/>
      <c r="R2112" s="3"/>
      <c r="S2112" s="3"/>
    </row>
    <row r="2113" spans="1:19" s="36" customFormat="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89"/>
      <c r="P2113" s="99"/>
      <c r="Q2113" s="1"/>
      <c r="R2113" s="3"/>
      <c r="S2113" s="3"/>
    </row>
    <row r="2114" spans="1:19" s="36" customFormat="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89"/>
      <c r="P2114" s="99"/>
      <c r="Q2114" s="1"/>
      <c r="R2114" s="3"/>
      <c r="S2114" s="3"/>
    </row>
    <row r="2115" spans="1:19" s="36" customFormat="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89"/>
      <c r="P2115" s="99"/>
      <c r="Q2115" s="1"/>
      <c r="R2115" s="3"/>
      <c r="S2115" s="3"/>
    </row>
    <row r="2116" spans="1:19" s="36" customFormat="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89"/>
      <c r="P2116" s="99"/>
      <c r="Q2116" s="1"/>
      <c r="R2116" s="3"/>
      <c r="S2116" s="3"/>
    </row>
    <row r="2117" spans="1:19" s="36" customFormat="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89"/>
      <c r="P2117" s="99"/>
      <c r="Q2117" s="1"/>
      <c r="R2117" s="3"/>
      <c r="S2117" s="3"/>
    </row>
    <row r="2118" spans="1:19" s="36" customFormat="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89"/>
      <c r="P2118" s="99"/>
      <c r="Q2118" s="1"/>
      <c r="R2118" s="3"/>
      <c r="S2118" s="3"/>
    </row>
    <row r="2119" spans="1:19" s="36" customFormat="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89"/>
      <c r="P2119" s="99"/>
      <c r="Q2119" s="1"/>
      <c r="R2119" s="3"/>
      <c r="S2119" s="3"/>
    </row>
    <row r="2120" spans="1:19" s="36" customFormat="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89"/>
      <c r="P2120" s="99"/>
      <c r="Q2120" s="1"/>
      <c r="R2120" s="3"/>
      <c r="S2120" s="3"/>
    </row>
    <row r="2121" spans="1:19" s="36" customFormat="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89"/>
      <c r="P2121" s="99"/>
      <c r="Q2121" s="1"/>
      <c r="R2121" s="3"/>
      <c r="S2121" s="3"/>
    </row>
    <row r="2122" spans="1:19" s="36" customFormat="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89"/>
      <c r="P2122" s="99"/>
      <c r="Q2122" s="1"/>
      <c r="R2122" s="3"/>
      <c r="S2122" s="3"/>
    </row>
    <row r="2123" spans="1:19" s="36" customFormat="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89"/>
      <c r="P2123" s="99"/>
      <c r="Q2123" s="1"/>
      <c r="R2123" s="3"/>
      <c r="S2123" s="3"/>
    </row>
    <row r="2124" spans="1:19" s="36" customFormat="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89"/>
      <c r="P2124" s="99"/>
      <c r="Q2124" s="1"/>
      <c r="R2124" s="3"/>
      <c r="S2124" s="3"/>
    </row>
    <row r="2125" spans="1:19" s="36" customFormat="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89"/>
      <c r="P2125" s="99"/>
      <c r="Q2125" s="1"/>
      <c r="R2125" s="3"/>
      <c r="S2125" s="3"/>
    </row>
    <row r="2126" spans="1:19" s="36" customFormat="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89"/>
      <c r="P2126" s="99"/>
      <c r="Q2126" s="1"/>
      <c r="R2126" s="3"/>
      <c r="S2126" s="3"/>
    </row>
    <row r="2127" spans="1:19" s="36" customFormat="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89"/>
      <c r="P2127" s="99"/>
      <c r="Q2127" s="1"/>
      <c r="R2127" s="3"/>
      <c r="S2127" s="3"/>
    </row>
    <row r="2128" spans="1:19" s="36" customFormat="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89"/>
      <c r="P2128" s="99"/>
      <c r="Q2128" s="1"/>
      <c r="R2128" s="3"/>
      <c r="S2128" s="3"/>
    </row>
    <row r="2129" spans="1:19" s="36" customFormat="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89"/>
      <c r="P2129" s="99"/>
      <c r="Q2129" s="1"/>
      <c r="R2129" s="3"/>
      <c r="S2129" s="3"/>
    </row>
    <row r="2130" spans="1:19" s="36" customFormat="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89"/>
      <c r="P2130" s="99"/>
      <c r="Q2130" s="1"/>
      <c r="R2130" s="3"/>
      <c r="S2130" s="3"/>
    </row>
    <row r="2131" spans="1:19" s="36" customFormat="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89"/>
      <c r="P2131" s="99"/>
      <c r="Q2131" s="1"/>
      <c r="R2131" s="3"/>
      <c r="S2131" s="3"/>
    </row>
    <row r="2132" spans="1:19" s="36" customFormat="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89"/>
      <c r="P2132" s="99"/>
      <c r="Q2132" s="1"/>
      <c r="R2132" s="3"/>
      <c r="S2132" s="3"/>
    </row>
    <row r="2133" spans="1:19" s="36" customFormat="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89"/>
      <c r="P2133" s="99"/>
      <c r="Q2133" s="1"/>
      <c r="R2133" s="3"/>
      <c r="S2133" s="3"/>
    </row>
    <row r="2134" spans="1:19" s="36" customFormat="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89"/>
      <c r="P2134" s="99"/>
      <c r="Q2134" s="1"/>
      <c r="R2134" s="3"/>
      <c r="S2134" s="3"/>
    </row>
    <row r="2135" spans="1:19" s="36" customFormat="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89"/>
      <c r="P2135" s="99"/>
      <c r="Q2135" s="1"/>
      <c r="R2135" s="3"/>
      <c r="S2135" s="3"/>
    </row>
    <row r="2136" spans="1:19" s="36" customFormat="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89"/>
      <c r="P2136" s="99"/>
      <c r="Q2136" s="1"/>
      <c r="R2136" s="3"/>
      <c r="S2136" s="3"/>
    </row>
    <row r="2137" spans="1:19" s="36" customFormat="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89"/>
      <c r="P2137" s="99"/>
      <c r="Q2137" s="1"/>
      <c r="R2137" s="3"/>
      <c r="S2137" s="3"/>
    </row>
    <row r="2138" spans="1:19" s="36" customFormat="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89"/>
      <c r="P2138" s="99"/>
      <c r="Q2138" s="1"/>
      <c r="R2138" s="3"/>
      <c r="S2138" s="3"/>
    </row>
    <row r="2139" spans="1:19" s="36" customFormat="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89"/>
      <c r="P2139" s="99"/>
      <c r="Q2139" s="1"/>
      <c r="R2139" s="3"/>
      <c r="S2139" s="3"/>
    </row>
    <row r="2140" spans="1:19" s="36" customFormat="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89"/>
      <c r="P2140" s="99"/>
      <c r="Q2140" s="1"/>
      <c r="R2140" s="3"/>
      <c r="S2140" s="3"/>
    </row>
    <row r="2141" spans="1:19" s="36" customFormat="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89"/>
      <c r="P2141" s="99"/>
      <c r="Q2141" s="1"/>
      <c r="R2141" s="3"/>
      <c r="S2141" s="3"/>
    </row>
    <row r="2142" spans="1:19" s="36" customFormat="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89"/>
      <c r="P2142" s="99"/>
      <c r="Q2142" s="1"/>
      <c r="R2142" s="3"/>
      <c r="S2142" s="3"/>
    </row>
    <row r="2143" spans="1:19" s="36" customFormat="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89"/>
      <c r="P2143" s="99"/>
      <c r="Q2143" s="1"/>
      <c r="R2143" s="3"/>
      <c r="S2143" s="3"/>
    </row>
    <row r="2144" spans="1:19" s="36" customFormat="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89"/>
      <c r="P2144" s="99"/>
      <c r="Q2144" s="1"/>
      <c r="R2144" s="3"/>
      <c r="S2144" s="3"/>
    </row>
    <row r="2145" spans="1:19" s="36" customFormat="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89"/>
      <c r="P2145" s="99"/>
      <c r="Q2145" s="1"/>
      <c r="R2145" s="3"/>
      <c r="S2145" s="3"/>
    </row>
    <row r="2146" spans="1:19" s="36" customFormat="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89"/>
      <c r="P2146" s="99"/>
      <c r="Q2146" s="1"/>
      <c r="R2146" s="3"/>
      <c r="S2146" s="3"/>
    </row>
    <row r="2147" spans="1:19" s="36" customFormat="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89"/>
      <c r="P2147" s="99"/>
      <c r="Q2147" s="1"/>
      <c r="R2147" s="3"/>
      <c r="S2147" s="3"/>
    </row>
    <row r="2148" spans="1:19" s="36" customFormat="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89"/>
      <c r="P2148" s="99"/>
      <c r="Q2148" s="1"/>
      <c r="R2148" s="3"/>
      <c r="S2148" s="3"/>
    </row>
    <row r="2149" spans="1:19" s="36" customFormat="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89"/>
      <c r="P2149" s="99"/>
      <c r="Q2149" s="1"/>
      <c r="R2149" s="3"/>
      <c r="S2149" s="3"/>
    </row>
    <row r="2150" spans="1:19" s="36" customFormat="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89"/>
      <c r="P2150" s="99"/>
      <c r="Q2150" s="1"/>
      <c r="R2150" s="3"/>
      <c r="S2150" s="3"/>
    </row>
    <row r="2151" spans="1:19" s="36" customFormat="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89"/>
      <c r="P2151" s="99"/>
      <c r="Q2151" s="1"/>
      <c r="R2151" s="3"/>
      <c r="S2151" s="3"/>
    </row>
    <row r="2152" spans="1:19" s="36" customFormat="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89"/>
      <c r="P2152" s="99"/>
      <c r="Q2152" s="1"/>
      <c r="R2152" s="3"/>
      <c r="S2152" s="3"/>
    </row>
    <row r="2153" spans="1:19" s="36" customFormat="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89"/>
      <c r="P2153" s="99"/>
      <c r="Q2153" s="1"/>
      <c r="R2153" s="3"/>
      <c r="S2153" s="3"/>
    </row>
    <row r="2154" spans="1:19" s="36" customFormat="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89"/>
      <c r="P2154" s="99"/>
      <c r="Q2154" s="1"/>
      <c r="R2154" s="3"/>
      <c r="S2154" s="3"/>
    </row>
    <row r="2155" spans="1:19" s="36" customFormat="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89"/>
      <c r="P2155" s="99"/>
      <c r="Q2155" s="1"/>
      <c r="R2155" s="3"/>
      <c r="S2155" s="3"/>
    </row>
    <row r="2156" spans="1:19" s="36" customFormat="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89"/>
      <c r="P2156" s="99"/>
      <c r="Q2156" s="1"/>
      <c r="R2156" s="3"/>
      <c r="S2156" s="3"/>
    </row>
    <row r="2157" spans="1:19" s="36" customFormat="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89"/>
      <c r="P2157" s="99"/>
      <c r="Q2157" s="1"/>
      <c r="R2157" s="3"/>
      <c r="S2157" s="3"/>
    </row>
    <row r="2158" spans="1:19" s="36" customFormat="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89"/>
      <c r="P2158" s="99"/>
      <c r="Q2158" s="1"/>
      <c r="R2158" s="3"/>
      <c r="S2158" s="3"/>
    </row>
    <row r="2159" spans="1:19" s="36" customFormat="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89"/>
      <c r="P2159" s="99"/>
      <c r="Q2159" s="1"/>
      <c r="R2159" s="3"/>
      <c r="S2159" s="3"/>
    </row>
    <row r="2160" spans="1:19" s="36" customFormat="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89"/>
      <c r="P2160" s="99"/>
      <c r="Q2160" s="1"/>
      <c r="R2160" s="3"/>
      <c r="S2160" s="3"/>
    </row>
    <row r="2161" spans="1:19" s="36" customFormat="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89"/>
      <c r="P2161" s="99"/>
      <c r="Q2161" s="1"/>
      <c r="R2161" s="3"/>
      <c r="S2161" s="3"/>
    </row>
    <row r="2162" spans="1:19" s="36" customFormat="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89"/>
      <c r="P2162" s="99"/>
      <c r="Q2162" s="1"/>
      <c r="R2162" s="3"/>
      <c r="S2162" s="3"/>
    </row>
    <row r="2163" spans="1:19" s="36" customFormat="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89"/>
      <c r="P2163" s="99"/>
      <c r="Q2163" s="1"/>
      <c r="R2163" s="3"/>
      <c r="S2163" s="3"/>
    </row>
    <row r="2164" spans="1:19" s="36" customFormat="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89"/>
      <c r="P2164" s="99"/>
      <c r="Q2164" s="1"/>
      <c r="R2164" s="3"/>
      <c r="S2164" s="3"/>
    </row>
    <row r="2165" spans="1:19" s="36" customFormat="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89"/>
      <c r="P2165" s="99"/>
      <c r="Q2165" s="1"/>
      <c r="R2165" s="3"/>
      <c r="S2165" s="3"/>
    </row>
    <row r="2166" spans="1:19" s="36" customFormat="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89"/>
      <c r="P2166" s="99"/>
      <c r="Q2166" s="1"/>
      <c r="R2166" s="3"/>
      <c r="S2166" s="3"/>
    </row>
    <row r="2167" spans="1:19" s="36" customFormat="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89"/>
      <c r="P2167" s="99"/>
      <c r="Q2167" s="1"/>
      <c r="R2167" s="3"/>
      <c r="S2167" s="3"/>
    </row>
    <row r="2168" spans="1:19" s="36" customFormat="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89"/>
      <c r="P2168" s="99"/>
      <c r="Q2168" s="1"/>
      <c r="R2168" s="3"/>
      <c r="S2168" s="3"/>
    </row>
    <row r="2169" spans="1:19" s="36" customFormat="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89"/>
      <c r="P2169" s="99"/>
      <c r="Q2169" s="1"/>
      <c r="R2169" s="3"/>
      <c r="S2169" s="3"/>
    </row>
    <row r="2170" spans="1:19" s="36" customFormat="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89"/>
      <c r="P2170" s="99"/>
      <c r="Q2170" s="1"/>
      <c r="R2170" s="3"/>
      <c r="S2170" s="3"/>
    </row>
    <row r="2171" spans="1:19" s="36" customFormat="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89"/>
      <c r="P2171" s="99"/>
      <c r="Q2171" s="1"/>
      <c r="R2171" s="3"/>
      <c r="S2171" s="3"/>
    </row>
    <row r="2172" spans="1:19" s="36" customFormat="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89"/>
      <c r="P2172" s="99"/>
      <c r="Q2172" s="1"/>
      <c r="R2172" s="3"/>
      <c r="S2172" s="3"/>
    </row>
    <row r="2173" spans="1:19" s="36" customFormat="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89"/>
      <c r="P2173" s="99"/>
      <c r="Q2173" s="1"/>
      <c r="R2173" s="3"/>
      <c r="S2173" s="3"/>
    </row>
    <row r="2174" spans="1:19" s="36" customFormat="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89"/>
      <c r="P2174" s="99"/>
      <c r="Q2174" s="1"/>
      <c r="R2174" s="3"/>
      <c r="S2174" s="3"/>
    </row>
    <row r="2175" spans="1:19" s="36" customFormat="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89"/>
      <c r="P2175" s="99"/>
      <c r="Q2175" s="1"/>
      <c r="R2175" s="3"/>
      <c r="S2175" s="3"/>
    </row>
    <row r="2176" spans="1:19" s="36" customFormat="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89"/>
      <c r="P2176" s="99"/>
      <c r="Q2176" s="1"/>
      <c r="R2176" s="3"/>
      <c r="S2176" s="3"/>
    </row>
    <row r="2177" spans="1:19" s="36" customFormat="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89"/>
      <c r="P2177" s="99"/>
      <c r="Q2177" s="1"/>
      <c r="R2177" s="3"/>
      <c r="S2177" s="3"/>
    </row>
    <row r="2178" spans="1:19" s="36" customFormat="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89"/>
      <c r="P2178" s="99"/>
      <c r="Q2178" s="1"/>
      <c r="R2178" s="3"/>
      <c r="S2178" s="3"/>
    </row>
    <row r="2179" spans="1:19" s="36" customFormat="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89"/>
      <c r="P2179" s="99"/>
      <c r="Q2179" s="1"/>
      <c r="R2179" s="3"/>
      <c r="S2179" s="3"/>
    </row>
    <row r="2180" spans="1:19" s="36" customFormat="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89"/>
      <c r="P2180" s="99"/>
      <c r="Q2180" s="1"/>
      <c r="R2180" s="3"/>
      <c r="S2180" s="3"/>
    </row>
    <row r="2181" spans="1:19" s="36" customFormat="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89"/>
      <c r="P2181" s="99"/>
      <c r="Q2181" s="1"/>
      <c r="R2181" s="3"/>
      <c r="S2181" s="3"/>
    </row>
    <row r="2182" spans="1:19" s="36" customFormat="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89"/>
      <c r="P2182" s="99"/>
      <c r="Q2182" s="1"/>
      <c r="R2182" s="3"/>
      <c r="S2182" s="3"/>
    </row>
    <row r="2183" spans="1:19" s="36" customFormat="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89"/>
      <c r="P2183" s="99"/>
      <c r="Q2183" s="1"/>
      <c r="R2183" s="3"/>
      <c r="S2183" s="3"/>
    </row>
    <row r="2184" spans="1:19" s="36" customFormat="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89"/>
      <c r="P2184" s="99"/>
      <c r="Q2184" s="1"/>
      <c r="R2184" s="3"/>
      <c r="S2184" s="3"/>
    </row>
    <row r="2185" spans="1:19" s="36" customFormat="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89"/>
      <c r="P2185" s="99"/>
      <c r="Q2185" s="1"/>
      <c r="R2185" s="3"/>
      <c r="S2185" s="3"/>
    </row>
    <row r="2186" spans="1:19" s="36" customFormat="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89"/>
      <c r="P2186" s="99"/>
      <c r="Q2186" s="1"/>
      <c r="R2186" s="3"/>
      <c r="S2186" s="3"/>
    </row>
    <row r="2187" spans="1:19" s="36" customFormat="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89"/>
      <c r="P2187" s="99"/>
      <c r="Q2187" s="1"/>
      <c r="R2187" s="3"/>
      <c r="S2187" s="3"/>
    </row>
    <row r="2188" spans="1:19" s="36" customFormat="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89"/>
      <c r="P2188" s="99"/>
      <c r="Q2188" s="1"/>
      <c r="R2188" s="3"/>
      <c r="S2188" s="3"/>
    </row>
    <row r="2189" spans="1:19" s="36" customFormat="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89"/>
      <c r="P2189" s="99"/>
      <c r="Q2189" s="1"/>
      <c r="R2189" s="3"/>
      <c r="S2189" s="3"/>
    </row>
    <row r="2190" spans="1:19" s="36" customFormat="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89"/>
      <c r="P2190" s="99"/>
      <c r="Q2190" s="1"/>
      <c r="R2190" s="3"/>
      <c r="S2190" s="3"/>
    </row>
    <row r="2191" spans="1:19" s="36" customFormat="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89"/>
      <c r="P2191" s="99"/>
      <c r="Q2191" s="1"/>
      <c r="R2191" s="3"/>
      <c r="S2191" s="3"/>
    </row>
    <row r="2192" spans="1:19" s="36" customFormat="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89"/>
      <c r="P2192" s="99"/>
      <c r="Q2192" s="1"/>
      <c r="R2192" s="3"/>
      <c r="S2192" s="3"/>
    </row>
    <row r="2193" spans="1:19" s="36" customFormat="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89"/>
      <c r="P2193" s="99"/>
      <c r="Q2193" s="1"/>
      <c r="R2193" s="3"/>
      <c r="S2193" s="3"/>
    </row>
    <row r="2194" spans="1:19" s="36" customFormat="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89"/>
      <c r="P2194" s="99"/>
      <c r="Q2194" s="1"/>
      <c r="R2194" s="3"/>
      <c r="S2194" s="3"/>
    </row>
    <row r="2195" spans="1:19" s="36" customFormat="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89"/>
      <c r="P2195" s="99"/>
      <c r="Q2195" s="1"/>
      <c r="R2195" s="3"/>
      <c r="S2195" s="3"/>
    </row>
    <row r="2196" spans="1:19" s="36" customFormat="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89"/>
      <c r="P2196" s="99"/>
      <c r="Q2196" s="1"/>
      <c r="R2196" s="3"/>
      <c r="S2196" s="3"/>
    </row>
    <row r="2197" spans="1:19" s="36" customFormat="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89"/>
      <c r="P2197" s="99"/>
      <c r="Q2197" s="1"/>
      <c r="R2197" s="3"/>
      <c r="S2197" s="3"/>
    </row>
    <row r="2198" spans="1:19" s="36" customFormat="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89"/>
      <c r="P2198" s="99"/>
      <c r="Q2198" s="1"/>
      <c r="R2198" s="3"/>
      <c r="S2198" s="3"/>
    </row>
    <row r="2199" spans="1:19" s="36" customFormat="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89"/>
      <c r="P2199" s="99"/>
      <c r="Q2199" s="1"/>
      <c r="R2199" s="3"/>
      <c r="S2199" s="3"/>
    </row>
    <row r="2200" spans="1:19" s="36" customFormat="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89"/>
      <c r="P2200" s="99"/>
      <c r="Q2200" s="1"/>
      <c r="R2200" s="3"/>
      <c r="S2200" s="3"/>
    </row>
    <row r="2201" spans="1:19" s="36" customFormat="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89"/>
      <c r="P2201" s="99"/>
      <c r="Q2201" s="1"/>
      <c r="R2201" s="3"/>
      <c r="S2201" s="3"/>
    </row>
    <row r="2202" spans="1:19" s="36" customFormat="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89"/>
      <c r="P2202" s="99"/>
      <c r="Q2202" s="1"/>
      <c r="R2202" s="3"/>
      <c r="S2202" s="3"/>
    </row>
    <row r="2203" spans="1:19" s="36" customFormat="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89"/>
      <c r="P2203" s="99"/>
      <c r="Q2203" s="1"/>
      <c r="R2203" s="3"/>
      <c r="S2203" s="3"/>
    </row>
    <row r="2204" spans="1:19" s="36" customFormat="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89"/>
      <c r="P2204" s="99"/>
      <c r="Q2204" s="1"/>
      <c r="R2204" s="3"/>
      <c r="S2204" s="3"/>
    </row>
    <row r="2205" spans="1:19" s="36" customFormat="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89"/>
      <c r="P2205" s="99"/>
      <c r="Q2205" s="1"/>
      <c r="R2205" s="3"/>
      <c r="S2205" s="3"/>
    </row>
    <row r="2206" spans="1:19" s="36" customFormat="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89"/>
      <c r="P2206" s="99"/>
      <c r="Q2206" s="1"/>
      <c r="R2206" s="3"/>
      <c r="S2206" s="3"/>
    </row>
    <row r="2207" spans="1:19" s="36" customFormat="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89"/>
      <c r="P2207" s="99"/>
      <c r="Q2207" s="1"/>
      <c r="R2207" s="3"/>
      <c r="S2207" s="3"/>
    </row>
    <row r="2208" spans="1:19" s="36" customFormat="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89"/>
      <c r="P2208" s="99"/>
      <c r="Q2208" s="1"/>
      <c r="R2208" s="3"/>
      <c r="S2208" s="3"/>
    </row>
    <row r="2209" spans="1:19" s="36" customFormat="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89"/>
      <c r="P2209" s="99"/>
      <c r="Q2209" s="1"/>
      <c r="R2209" s="3"/>
      <c r="S2209" s="3"/>
    </row>
    <row r="2210" spans="1:19" s="36" customFormat="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89"/>
      <c r="P2210" s="99"/>
      <c r="Q2210" s="1"/>
      <c r="R2210" s="3"/>
      <c r="S2210" s="3"/>
    </row>
    <row r="2211" spans="1:19" s="36" customFormat="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89"/>
      <c r="P2211" s="99"/>
      <c r="Q2211" s="1"/>
      <c r="R2211" s="3"/>
      <c r="S2211" s="3"/>
    </row>
    <row r="2212" spans="1:19" s="36" customFormat="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89"/>
      <c r="P2212" s="99"/>
      <c r="Q2212" s="1"/>
      <c r="R2212" s="3"/>
      <c r="S2212" s="3"/>
    </row>
    <row r="2213" spans="1:19" s="36" customFormat="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89"/>
      <c r="P2213" s="99"/>
      <c r="Q2213" s="1"/>
      <c r="R2213" s="3"/>
      <c r="S2213" s="3"/>
    </row>
    <row r="2214" spans="1:19" s="36" customFormat="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89"/>
      <c r="P2214" s="99"/>
      <c r="Q2214" s="1"/>
      <c r="R2214" s="3"/>
      <c r="S2214" s="3"/>
    </row>
    <row r="2215" spans="1:19" s="36" customFormat="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89"/>
      <c r="P2215" s="99"/>
      <c r="Q2215" s="1"/>
      <c r="R2215" s="3"/>
      <c r="S2215" s="3"/>
    </row>
    <row r="2216" spans="1:19" s="36" customFormat="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89"/>
      <c r="P2216" s="99"/>
      <c r="Q2216" s="1"/>
      <c r="R2216" s="3"/>
      <c r="S2216" s="3"/>
    </row>
    <row r="2217" spans="1:19" s="36" customFormat="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89"/>
      <c r="P2217" s="99"/>
      <c r="Q2217" s="1"/>
      <c r="R2217" s="3"/>
      <c r="S2217" s="3"/>
    </row>
    <row r="2218" spans="1:19" s="36" customFormat="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89"/>
      <c r="P2218" s="99"/>
      <c r="Q2218" s="1"/>
      <c r="R2218" s="3"/>
      <c r="S2218" s="3"/>
    </row>
    <row r="2219" spans="1:19" s="36" customFormat="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89"/>
      <c r="P2219" s="99"/>
      <c r="Q2219" s="1"/>
      <c r="R2219" s="3"/>
      <c r="S2219" s="3"/>
    </row>
    <row r="2220" spans="1:19" s="36" customFormat="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89"/>
      <c r="P2220" s="99"/>
      <c r="Q2220" s="1"/>
      <c r="R2220" s="3"/>
      <c r="S2220" s="3"/>
    </row>
    <row r="2221" spans="1:19" s="36" customFormat="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89"/>
      <c r="P2221" s="99"/>
      <c r="Q2221" s="1"/>
      <c r="R2221" s="3"/>
      <c r="S2221" s="3"/>
    </row>
    <row r="2222" spans="1:19" s="36" customFormat="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89"/>
      <c r="P2222" s="99"/>
      <c r="Q2222" s="1"/>
      <c r="R2222" s="3"/>
      <c r="S2222" s="3"/>
    </row>
    <row r="2223" spans="1:19" s="36" customFormat="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89"/>
      <c r="P2223" s="99"/>
      <c r="Q2223" s="1"/>
      <c r="R2223" s="3"/>
      <c r="S2223" s="3"/>
    </row>
    <row r="2224" spans="1:19" s="36" customFormat="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89"/>
      <c r="P2224" s="99"/>
      <c r="Q2224" s="1"/>
      <c r="R2224" s="3"/>
      <c r="S2224" s="3"/>
    </row>
    <row r="2225" spans="1:19" s="36" customFormat="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89"/>
      <c r="P2225" s="99"/>
      <c r="Q2225" s="1"/>
      <c r="R2225" s="3"/>
      <c r="S2225" s="3"/>
    </row>
    <row r="2226" spans="1:19" s="36" customFormat="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89"/>
      <c r="P2226" s="99"/>
      <c r="Q2226" s="1"/>
      <c r="R2226" s="3"/>
      <c r="S2226" s="3"/>
    </row>
    <row r="2227" spans="1:19" s="36" customFormat="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89"/>
      <c r="P2227" s="99"/>
      <c r="Q2227" s="1"/>
      <c r="R2227" s="3"/>
      <c r="S2227" s="3"/>
    </row>
    <row r="2228" spans="1:19" s="36" customFormat="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89"/>
      <c r="P2228" s="99"/>
      <c r="Q2228" s="1"/>
      <c r="R2228" s="3"/>
      <c r="S2228" s="3"/>
    </row>
    <row r="2229" spans="1:19" s="36" customFormat="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89"/>
      <c r="P2229" s="99"/>
      <c r="Q2229" s="1"/>
      <c r="R2229" s="3"/>
      <c r="S2229" s="3"/>
    </row>
    <row r="2230" spans="1:19" s="36" customFormat="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89"/>
      <c r="P2230" s="99"/>
      <c r="Q2230" s="1"/>
      <c r="R2230" s="3"/>
      <c r="S2230" s="3"/>
    </row>
    <row r="2231" spans="1:19" s="36" customFormat="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89"/>
      <c r="P2231" s="99"/>
      <c r="Q2231" s="1"/>
      <c r="R2231" s="3"/>
      <c r="S2231" s="3"/>
    </row>
    <row r="2232" spans="1:19" s="36" customFormat="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89"/>
      <c r="P2232" s="99"/>
      <c r="Q2232" s="1"/>
      <c r="R2232" s="3"/>
      <c r="S2232" s="3"/>
    </row>
    <row r="2233" spans="1:19" s="36" customFormat="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89"/>
      <c r="P2233" s="99"/>
      <c r="Q2233" s="1"/>
      <c r="R2233" s="3"/>
      <c r="S2233" s="3"/>
    </row>
    <row r="2234" spans="1:19" s="36" customFormat="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89"/>
      <c r="P2234" s="99"/>
      <c r="Q2234" s="1"/>
      <c r="R2234" s="3"/>
      <c r="S2234" s="3"/>
    </row>
    <row r="2235" spans="1:19" s="36" customFormat="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89"/>
      <c r="P2235" s="99"/>
      <c r="Q2235" s="1"/>
      <c r="R2235" s="3"/>
      <c r="S2235" s="3"/>
    </row>
    <row r="2236" spans="1:19" s="36" customFormat="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89"/>
      <c r="P2236" s="99"/>
      <c r="Q2236" s="1"/>
      <c r="R2236" s="3"/>
      <c r="S2236" s="3"/>
    </row>
    <row r="2237" spans="1:19" s="36" customFormat="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89"/>
      <c r="P2237" s="99"/>
      <c r="Q2237" s="1"/>
      <c r="R2237" s="3"/>
      <c r="S2237" s="3"/>
    </row>
    <row r="2238" spans="1:19" s="36" customFormat="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89"/>
      <c r="P2238" s="99"/>
      <c r="Q2238" s="1"/>
      <c r="R2238" s="3"/>
      <c r="S2238" s="3"/>
    </row>
    <row r="2239" spans="1:19" s="36" customFormat="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89"/>
      <c r="P2239" s="99"/>
      <c r="Q2239" s="1"/>
      <c r="R2239" s="3"/>
      <c r="S2239" s="3"/>
    </row>
    <row r="2240" spans="1:19" s="36" customFormat="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89"/>
      <c r="P2240" s="99"/>
      <c r="Q2240" s="1"/>
      <c r="R2240" s="3"/>
      <c r="S2240" s="3"/>
    </row>
    <row r="2241" spans="1:19" s="36" customFormat="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89"/>
      <c r="P2241" s="99"/>
      <c r="Q2241" s="1"/>
      <c r="R2241" s="3"/>
      <c r="S2241" s="3"/>
    </row>
    <row r="2242" spans="1:19" s="36" customFormat="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89"/>
      <c r="P2242" s="99"/>
      <c r="Q2242" s="1"/>
      <c r="R2242" s="3"/>
      <c r="S2242" s="3"/>
    </row>
    <row r="2243" spans="1:19" s="36" customFormat="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89"/>
      <c r="P2243" s="99"/>
      <c r="Q2243" s="1"/>
      <c r="R2243" s="3"/>
      <c r="S2243" s="3"/>
    </row>
    <row r="2244" spans="1:19" s="36" customFormat="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89"/>
      <c r="P2244" s="99"/>
      <c r="Q2244" s="1"/>
      <c r="R2244" s="3"/>
      <c r="S2244" s="3"/>
    </row>
    <row r="2245" spans="1:19" s="36" customFormat="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89"/>
      <c r="P2245" s="99"/>
      <c r="Q2245" s="1"/>
      <c r="R2245" s="3"/>
      <c r="S2245" s="3"/>
    </row>
    <row r="2246" spans="1:19" s="36" customFormat="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89"/>
      <c r="P2246" s="99"/>
      <c r="Q2246" s="1"/>
      <c r="R2246" s="3"/>
      <c r="S2246" s="3"/>
    </row>
    <row r="2247" spans="1:19" s="36" customFormat="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89"/>
      <c r="P2247" s="99"/>
      <c r="Q2247" s="1"/>
      <c r="R2247" s="3"/>
      <c r="S2247" s="3"/>
    </row>
    <row r="2248" spans="1:19" s="36" customFormat="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89"/>
      <c r="P2248" s="99"/>
      <c r="Q2248" s="1"/>
      <c r="R2248" s="3"/>
      <c r="S2248" s="3"/>
    </row>
    <row r="2249" spans="1:19" s="36" customFormat="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89"/>
      <c r="P2249" s="99"/>
      <c r="Q2249" s="1"/>
      <c r="R2249" s="3"/>
      <c r="S2249" s="3"/>
    </row>
    <row r="2250" spans="1:19" s="36" customFormat="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89"/>
      <c r="P2250" s="99"/>
      <c r="Q2250" s="1"/>
      <c r="R2250" s="3"/>
      <c r="S2250" s="3"/>
    </row>
    <row r="2251" spans="1:19" s="36" customFormat="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89"/>
      <c r="P2251" s="99"/>
      <c r="Q2251" s="1"/>
      <c r="R2251" s="3"/>
      <c r="S2251" s="3"/>
    </row>
    <row r="2252" spans="1:19" s="36" customFormat="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89"/>
      <c r="P2252" s="99"/>
      <c r="Q2252" s="1"/>
      <c r="R2252" s="3"/>
      <c r="S2252" s="3"/>
    </row>
    <row r="2253" spans="1:19" s="36" customFormat="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89"/>
      <c r="P2253" s="99"/>
      <c r="Q2253" s="1"/>
      <c r="R2253" s="3"/>
      <c r="S2253" s="3"/>
    </row>
    <row r="2254" spans="1:19" s="36" customFormat="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89"/>
      <c r="P2254" s="99"/>
      <c r="Q2254" s="1"/>
      <c r="R2254" s="3"/>
      <c r="S2254" s="3"/>
    </row>
    <row r="2255" spans="1:19" s="36" customFormat="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89"/>
      <c r="P2255" s="99"/>
      <c r="Q2255" s="1"/>
      <c r="R2255" s="3"/>
      <c r="S2255" s="3"/>
    </row>
    <row r="2256" spans="1:19" s="36" customFormat="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89"/>
      <c r="P2256" s="99"/>
      <c r="Q2256" s="1"/>
      <c r="R2256" s="3"/>
      <c r="S2256" s="3"/>
    </row>
    <row r="2257" spans="1:19" s="36" customFormat="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89"/>
      <c r="P2257" s="99"/>
      <c r="Q2257" s="1"/>
      <c r="R2257" s="3"/>
      <c r="S2257" s="3"/>
    </row>
    <row r="2258" spans="1:19" s="36" customFormat="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89"/>
      <c r="P2258" s="99"/>
      <c r="Q2258" s="1"/>
      <c r="R2258" s="3"/>
      <c r="S2258" s="3"/>
    </row>
    <row r="2259" spans="1:19" s="36" customFormat="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89"/>
      <c r="P2259" s="99"/>
      <c r="Q2259" s="1"/>
      <c r="R2259" s="3"/>
      <c r="S2259" s="3"/>
    </row>
    <row r="2260" spans="1:19" s="36" customFormat="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89"/>
      <c r="P2260" s="99"/>
      <c r="Q2260" s="1"/>
      <c r="R2260" s="3"/>
      <c r="S2260" s="3"/>
    </row>
    <row r="2261" spans="1:19" s="36" customFormat="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89"/>
      <c r="P2261" s="99"/>
      <c r="Q2261" s="1"/>
      <c r="R2261" s="3"/>
      <c r="S2261" s="3"/>
    </row>
    <row r="2262" spans="1:19" s="36" customFormat="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89"/>
      <c r="P2262" s="99"/>
      <c r="Q2262" s="1"/>
      <c r="R2262" s="3"/>
      <c r="S2262" s="3"/>
    </row>
    <row r="2263" spans="1:19" s="36" customFormat="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89"/>
      <c r="P2263" s="99"/>
      <c r="Q2263" s="1"/>
      <c r="R2263" s="3"/>
      <c r="S2263" s="3"/>
    </row>
    <row r="2264" spans="1:19" s="36" customFormat="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89"/>
      <c r="P2264" s="99"/>
      <c r="Q2264" s="1"/>
      <c r="R2264" s="3"/>
      <c r="S2264" s="3"/>
    </row>
    <row r="2265" spans="1:19" s="36" customFormat="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89"/>
      <c r="P2265" s="99"/>
      <c r="Q2265" s="1"/>
      <c r="R2265" s="3"/>
      <c r="S2265" s="3"/>
    </row>
    <row r="2266" spans="1:19" s="36" customFormat="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89"/>
      <c r="P2266" s="99"/>
      <c r="Q2266" s="1"/>
      <c r="R2266" s="3"/>
      <c r="S2266" s="3"/>
    </row>
    <row r="2267" spans="1:19" s="36" customFormat="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89"/>
      <c r="P2267" s="99"/>
      <c r="Q2267" s="1"/>
      <c r="R2267" s="3"/>
      <c r="S2267" s="3"/>
    </row>
    <row r="2268" spans="1:19" s="36" customFormat="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89"/>
      <c r="P2268" s="99"/>
      <c r="Q2268" s="1"/>
      <c r="R2268" s="3"/>
      <c r="S2268" s="3"/>
    </row>
    <row r="2269" spans="1:19" s="36" customFormat="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89"/>
      <c r="P2269" s="99"/>
      <c r="Q2269" s="1"/>
      <c r="R2269" s="3"/>
      <c r="S2269" s="3"/>
    </row>
    <row r="2270" spans="1:19" s="36" customFormat="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89"/>
      <c r="P2270" s="99"/>
      <c r="Q2270" s="1"/>
      <c r="R2270" s="3"/>
      <c r="S2270" s="3"/>
    </row>
    <row r="2271" spans="1:19" s="36" customFormat="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89"/>
      <c r="P2271" s="99"/>
      <c r="Q2271" s="1"/>
      <c r="R2271" s="3"/>
      <c r="S2271" s="3"/>
    </row>
    <row r="2272" spans="1:19" s="36" customFormat="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89"/>
      <c r="P2272" s="99"/>
      <c r="Q2272" s="1"/>
      <c r="R2272" s="3"/>
      <c r="S2272" s="3"/>
    </row>
    <row r="2273" spans="1:19" s="36" customFormat="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89"/>
      <c r="P2273" s="99"/>
      <c r="Q2273" s="1"/>
      <c r="R2273" s="3"/>
      <c r="S2273" s="3"/>
    </row>
    <row r="2274" spans="1:19" s="36" customFormat="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89"/>
      <c r="P2274" s="99"/>
      <c r="Q2274" s="1"/>
      <c r="R2274" s="3"/>
      <c r="S2274" s="3"/>
    </row>
    <row r="2275" spans="1:19" s="36" customFormat="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89"/>
      <c r="P2275" s="99"/>
      <c r="Q2275" s="1"/>
      <c r="R2275" s="3"/>
      <c r="S2275" s="3"/>
    </row>
    <row r="2276" spans="1:19" s="36" customFormat="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89"/>
      <c r="P2276" s="99"/>
      <c r="Q2276" s="1"/>
      <c r="R2276" s="3"/>
      <c r="S2276" s="3"/>
    </row>
    <row r="2277" spans="1:19" s="36" customFormat="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89"/>
      <c r="P2277" s="99"/>
      <c r="Q2277" s="1"/>
      <c r="R2277" s="3"/>
      <c r="S2277" s="3"/>
    </row>
    <row r="2278" spans="1:19" s="36" customFormat="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89"/>
      <c r="P2278" s="99"/>
      <c r="Q2278" s="1"/>
      <c r="R2278" s="3"/>
      <c r="S2278" s="3"/>
    </row>
    <row r="2279" spans="1:19" s="36" customFormat="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89"/>
      <c r="P2279" s="99"/>
      <c r="Q2279" s="1"/>
      <c r="R2279" s="3"/>
      <c r="S2279" s="3"/>
    </row>
    <row r="2280" spans="1:19" s="36" customFormat="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89"/>
      <c r="P2280" s="99"/>
      <c r="Q2280" s="1"/>
      <c r="R2280" s="3"/>
      <c r="S2280" s="3"/>
    </row>
    <row r="2281" spans="1:19" s="36" customFormat="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89"/>
      <c r="P2281" s="99"/>
      <c r="Q2281" s="1"/>
      <c r="R2281" s="3"/>
      <c r="S2281" s="3"/>
    </row>
    <row r="2282" spans="1:19" s="36" customFormat="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89"/>
      <c r="P2282" s="99"/>
      <c r="Q2282" s="1"/>
      <c r="R2282" s="3"/>
      <c r="S2282" s="3"/>
    </row>
    <row r="2283" spans="1:19" s="36" customFormat="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89"/>
      <c r="P2283" s="99"/>
      <c r="Q2283" s="1"/>
      <c r="R2283" s="3"/>
      <c r="S2283" s="3"/>
    </row>
    <row r="2284" spans="1:19" s="36" customFormat="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89"/>
      <c r="P2284" s="99"/>
      <c r="Q2284" s="1"/>
      <c r="R2284" s="3"/>
      <c r="S2284" s="3"/>
    </row>
    <row r="2285" spans="1:19" s="36" customFormat="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89"/>
      <c r="P2285" s="99"/>
      <c r="Q2285" s="1"/>
      <c r="R2285" s="3"/>
      <c r="S2285" s="3"/>
    </row>
    <row r="2286" spans="1:19" s="36" customFormat="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89"/>
      <c r="P2286" s="99"/>
      <c r="Q2286" s="1"/>
      <c r="R2286" s="3"/>
      <c r="S2286" s="3"/>
    </row>
    <row r="2287" spans="1:19" s="36" customFormat="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89"/>
      <c r="P2287" s="99"/>
      <c r="Q2287" s="1"/>
      <c r="R2287" s="3"/>
      <c r="S2287" s="3"/>
    </row>
    <row r="2288" spans="1:19" s="36" customFormat="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89"/>
      <c r="P2288" s="99"/>
      <c r="Q2288" s="1"/>
      <c r="R2288" s="3"/>
      <c r="S2288" s="3"/>
    </row>
    <row r="2289" spans="1:19" s="36" customFormat="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89"/>
      <c r="P2289" s="99"/>
      <c r="Q2289" s="1"/>
      <c r="R2289" s="3"/>
      <c r="S2289" s="3"/>
    </row>
    <row r="2290" spans="1:19" s="36" customFormat="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89"/>
      <c r="P2290" s="99"/>
      <c r="Q2290" s="1"/>
      <c r="R2290" s="3"/>
      <c r="S2290" s="3"/>
    </row>
    <row r="2291" spans="1:19" s="36" customFormat="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89"/>
      <c r="P2291" s="99"/>
      <c r="Q2291" s="1"/>
      <c r="R2291" s="3"/>
      <c r="S2291" s="3"/>
    </row>
    <row r="2292" spans="1:19" s="36" customFormat="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89"/>
      <c r="P2292" s="99"/>
      <c r="Q2292" s="1"/>
      <c r="R2292" s="3"/>
      <c r="S2292" s="3"/>
    </row>
    <row r="2293" spans="1:19" s="36" customFormat="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89"/>
      <c r="P2293" s="99"/>
      <c r="Q2293" s="1"/>
      <c r="R2293" s="3"/>
      <c r="S2293" s="3"/>
    </row>
    <row r="2294" spans="1:19" s="36" customFormat="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89"/>
      <c r="P2294" s="99"/>
      <c r="Q2294" s="1"/>
      <c r="R2294" s="3"/>
      <c r="S2294" s="3"/>
    </row>
    <row r="2295" spans="1:19" s="36" customFormat="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89"/>
      <c r="P2295" s="99"/>
      <c r="Q2295" s="1"/>
      <c r="R2295" s="3"/>
      <c r="S2295" s="3"/>
    </row>
    <row r="2296" spans="1:19" s="36" customFormat="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89"/>
      <c r="P2296" s="99"/>
      <c r="Q2296" s="1"/>
      <c r="R2296" s="3"/>
      <c r="S2296" s="3"/>
    </row>
    <row r="2297" spans="1:19" s="36" customFormat="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89"/>
      <c r="P2297" s="99"/>
      <c r="Q2297" s="1"/>
      <c r="R2297" s="3"/>
      <c r="S2297" s="3"/>
    </row>
    <row r="2298" spans="1:19" s="36" customFormat="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89"/>
      <c r="P2298" s="99"/>
      <c r="Q2298" s="1"/>
      <c r="R2298" s="3"/>
      <c r="S2298" s="3"/>
    </row>
    <row r="2299" spans="1:19" s="36" customFormat="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89"/>
      <c r="P2299" s="99"/>
      <c r="Q2299" s="1"/>
      <c r="R2299" s="3"/>
      <c r="S2299" s="3"/>
    </row>
    <row r="2300" spans="1:19" s="36" customFormat="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89"/>
      <c r="P2300" s="99"/>
      <c r="Q2300" s="1"/>
      <c r="R2300" s="3"/>
      <c r="S2300" s="3"/>
    </row>
    <row r="2301" spans="1:19" s="36" customFormat="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89"/>
      <c r="P2301" s="99"/>
      <c r="Q2301" s="1"/>
      <c r="R2301" s="3"/>
      <c r="S2301" s="3"/>
    </row>
    <row r="2302" spans="1:19" s="36" customFormat="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89"/>
      <c r="P2302" s="99"/>
      <c r="Q2302" s="1"/>
      <c r="R2302" s="3"/>
      <c r="S2302" s="3"/>
    </row>
    <row r="2303" spans="1:19" s="36" customFormat="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89"/>
      <c r="P2303" s="99"/>
      <c r="Q2303" s="1"/>
      <c r="R2303" s="3"/>
      <c r="S2303" s="3"/>
    </row>
    <row r="2304" spans="1:19" s="36" customFormat="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89"/>
      <c r="P2304" s="99"/>
      <c r="Q2304" s="1"/>
      <c r="R2304" s="3"/>
      <c r="S2304" s="3"/>
    </row>
    <row r="2305" spans="1:19" s="36" customFormat="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89"/>
      <c r="P2305" s="99"/>
      <c r="Q2305" s="1"/>
      <c r="R2305" s="3"/>
      <c r="S2305" s="3"/>
    </row>
    <row r="2306" spans="1:19" s="36" customFormat="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89"/>
      <c r="P2306" s="99"/>
      <c r="Q2306" s="1"/>
      <c r="R2306" s="3"/>
      <c r="S2306" s="3"/>
    </row>
    <row r="2307" spans="1:19" s="36" customFormat="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89"/>
      <c r="P2307" s="99"/>
      <c r="Q2307" s="1"/>
      <c r="R2307" s="3"/>
      <c r="S2307" s="3"/>
    </row>
    <row r="2308" spans="1:19" s="36" customFormat="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89"/>
      <c r="P2308" s="99"/>
      <c r="Q2308" s="1"/>
      <c r="R2308" s="3"/>
      <c r="S2308" s="3"/>
    </row>
    <row r="2309" spans="1:19" s="36" customFormat="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89"/>
      <c r="P2309" s="99"/>
      <c r="Q2309" s="1"/>
      <c r="R2309" s="3"/>
      <c r="S2309" s="3"/>
    </row>
    <row r="2310" spans="1:19" s="36" customFormat="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89"/>
      <c r="P2310" s="99"/>
      <c r="Q2310" s="1"/>
      <c r="R2310" s="3"/>
      <c r="S2310" s="3"/>
    </row>
    <row r="2311" spans="1:19" s="36" customFormat="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89"/>
      <c r="P2311" s="99"/>
      <c r="Q2311" s="1"/>
      <c r="R2311" s="3"/>
      <c r="S2311" s="3"/>
    </row>
    <row r="2312" spans="1:19" s="36" customFormat="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89"/>
      <c r="P2312" s="99"/>
      <c r="Q2312" s="1"/>
      <c r="R2312" s="3"/>
      <c r="S2312" s="3"/>
    </row>
    <row r="2313" spans="1:19" s="36" customFormat="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89"/>
      <c r="P2313" s="99"/>
      <c r="Q2313" s="1"/>
      <c r="R2313" s="3"/>
      <c r="S2313" s="3"/>
    </row>
    <row r="2314" spans="1:19" s="36" customFormat="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89"/>
      <c r="P2314" s="99"/>
      <c r="Q2314" s="1"/>
      <c r="R2314" s="3"/>
      <c r="S2314" s="3"/>
    </row>
    <row r="2315" spans="1:19" s="36" customFormat="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89"/>
      <c r="P2315" s="99"/>
      <c r="Q2315" s="1"/>
      <c r="R2315" s="3"/>
      <c r="S2315" s="3"/>
    </row>
    <row r="2316" spans="1:19" s="36" customFormat="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89"/>
      <c r="P2316" s="99"/>
      <c r="Q2316" s="1"/>
      <c r="R2316" s="3"/>
      <c r="S2316" s="3"/>
    </row>
    <row r="2317" spans="1:19" s="36" customFormat="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89"/>
      <c r="P2317" s="99"/>
      <c r="Q2317" s="1"/>
      <c r="R2317" s="3"/>
      <c r="S2317" s="3"/>
    </row>
    <row r="2318" spans="1:19" s="36" customFormat="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89"/>
      <c r="P2318" s="99"/>
      <c r="Q2318" s="1"/>
      <c r="R2318" s="3"/>
      <c r="S2318" s="3"/>
    </row>
    <row r="2319" spans="1:19" s="36" customFormat="1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89"/>
      <c r="P2319" s="99"/>
      <c r="Q2319" s="1"/>
      <c r="R2319" s="3"/>
      <c r="S2319" s="3"/>
    </row>
    <row r="2320" spans="1:19" s="36" customFormat="1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89"/>
      <c r="P2320" s="99"/>
      <c r="Q2320" s="1"/>
      <c r="R2320" s="3"/>
      <c r="S2320" s="3"/>
    </row>
    <row r="2321" spans="1:19" s="36" customFormat="1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89"/>
      <c r="P2321" s="99"/>
      <c r="Q2321" s="1"/>
      <c r="R2321" s="3"/>
      <c r="S2321" s="3"/>
    </row>
    <row r="2322" spans="1:19" s="36" customFormat="1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89"/>
      <c r="P2322" s="99"/>
      <c r="Q2322" s="1"/>
      <c r="R2322" s="3"/>
      <c r="S2322" s="3"/>
    </row>
    <row r="2323" spans="1:19" s="36" customFormat="1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89"/>
      <c r="P2323" s="99"/>
      <c r="Q2323" s="1"/>
      <c r="R2323" s="3"/>
      <c r="S2323" s="3"/>
    </row>
    <row r="2324" spans="1:19" s="36" customFormat="1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89"/>
      <c r="P2324" s="99"/>
      <c r="Q2324" s="1"/>
      <c r="R2324" s="3"/>
      <c r="S2324" s="3"/>
    </row>
    <row r="2325" spans="1:19" s="36" customFormat="1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89"/>
      <c r="P2325" s="99"/>
      <c r="Q2325" s="1"/>
      <c r="R2325" s="3"/>
      <c r="S2325" s="3"/>
    </row>
    <row r="2326" spans="1:19" s="36" customFormat="1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89"/>
      <c r="P2326" s="99"/>
      <c r="Q2326" s="1"/>
      <c r="R2326" s="3"/>
      <c r="S2326" s="3"/>
    </row>
    <row r="2327" spans="1:19" s="36" customFormat="1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89"/>
      <c r="P2327" s="99"/>
      <c r="Q2327" s="1"/>
      <c r="R2327" s="3"/>
      <c r="S2327" s="3"/>
    </row>
    <row r="2328" spans="1:19" s="36" customFormat="1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89"/>
      <c r="P2328" s="99"/>
      <c r="Q2328" s="1"/>
      <c r="R2328" s="3"/>
      <c r="S2328" s="3"/>
    </row>
    <row r="2329" spans="1:19" s="36" customFormat="1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89"/>
      <c r="P2329" s="99"/>
      <c r="Q2329" s="1"/>
      <c r="R2329" s="3"/>
      <c r="S2329" s="3"/>
    </row>
    <row r="2330" spans="1:19" s="36" customFormat="1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89"/>
      <c r="P2330" s="99"/>
      <c r="Q2330" s="1"/>
      <c r="R2330" s="3"/>
      <c r="S2330" s="3"/>
    </row>
    <row r="2331" spans="1:19" s="36" customFormat="1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89"/>
      <c r="P2331" s="99"/>
      <c r="Q2331" s="1"/>
      <c r="R2331" s="3"/>
      <c r="S2331" s="3"/>
    </row>
    <row r="2332" spans="1:19" s="36" customFormat="1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89"/>
      <c r="P2332" s="99"/>
      <c r="Q2332" s="1"/>
      <c r="R2332" s="3"/>
      <c r="S2332" s="3"/>
    </row>
    <row r="2333" spans="1:19" s="36" customFormat="1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89"/>
      <c r="P2333" s="99"/>
      <c r="Q2333" s="1"/>
      <c r="R2333" s="3"/>
      <c r="S2333" s="3"/>
    </row>
    <row r="2334" spans="1:19" s="36" customFormat="1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89"/>
      <c r="P2334" s="99"/>
      <c r="Q2334" s="1"/>
      <c r="R2334" s="3"/>
      <c r="S2334" s="3"/>
    </row>
    <row r="2335" spans="1:19" s="36" customFormat="1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89"/>
      <c r="P2335" s="99"/>
      <c r="Q2335" s="1"/>
      <c r="R2335" s="3"/>
      <c r="S2335" s="3"/>
    </row>
    <row r="2336" spans="1:19" s="36" customFormat="1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89"/>
      <c r="P2336" s="99"/>
      <c r="Q2336" s="1"/>
      <c r="R2336" s="3"/>
      <c r="S2336" s="3"/>
    </row>
    <row r="2337" spans="1:19" s="36" customFormat="1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89"/>
      <c r="P2337" s="99"/>
      <c r="Q2337" s="1"/>
      <c r="R2337" s="3"/>
      <c r="S2337" s="3"/>
    </row>
    <row r="2338" spans="1:19" s="36" customFormat="1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89"/>
      <c r="P2338" s="99"/>
      <c r="Q2338" s="1"/>
      <c r="R2338" s="3"/>
      <c r="S2338" s="3"/>
    </row>
    <row r="2339" spans="1:19" s="36" customFormat="1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89"/>
      <c r="P2339" s="99"/>
      <c r="Q2339" s="1"/>
      <c r="R2339" s="3"/>
      <c r="S2339" s="3"/>
    </row>
    <row r="2340" spans="1:19" s="36" customFormat="1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89"/>
      <c r="P2340" s="99"/>
      <c r="Q2340" s="1"/>
      <c r="R2340" s="3"/>
      <c r="S2340" s="3"/>
    </row>
    <row r="2341" spans="1:19" s="36" customFormat="1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89"/>
      <c r="P2341" s="99"/>
      <c r="Q2341" s="1"/>
      <c r="R2341" s="3"/>
      <c r="S2341" s="3"/>
    </row>
    <row r="2342" spans="1:19" s="36" customFormat="1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89"/>
      <c r="P2342" s="99"/>
      <c r="Q2342" s="1"/>
      <c r="R2342" s="3"/>
      <c r="S2342" s="3"/>
    </row>
    <row r="2343" spans="1:19" s="36" customFormat="1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89"/>
      <c r="P2343" s="99"/>
      <c r="Q2343" s="1"/>
      <c r="R2343" s="3"/>
      <c r="S2343" s="3"/>
    </row>
    <row r="2344" spans="1:19" s="36" customFormat="1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89"/>
      <c r="P2344" s="99"/>
      <c r="Q2344" s="1"/>
      <c r="R2344" s="3"/>
      <c r="S2344" s="3"/>
    </row>
    <row r="2345" spans="1:19" s="36" customFormat="1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89"/>
      <c r="P2345" s="99"/>
      <c r="Q2345" s="1"/>
      <c r="R2345" s="3"/>
      <c r="S2345" s="3"/>
    </row>
    <row r="2346" spans="1:19" s="36" customFormat="1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89"/>
      <c r="P2346" s="99"/>
      <c r="Q2346" s="1"/>
      <c r="R2346" s="3"/>
      <c r="S2346" s="3"/>
    </row>
    <row r="2347" spans="1:19" s="36" customFormat="1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89"/>
      <c r="P2347" s="99"/>
      <c r="Q2347" s="1"/>
      <c r="R2347" s="3"/>
      <c r="S2347" s="3"/>
    </row>
    <row r="2348" spans="1:19" s="36" customFormat="1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89"/>
      <c r="P2348" s="99"/>
      <c r="Q2348" s="1"/>
      <c r="R2348" s="3"/>
      <c r="S2348" s="3"/>
    </row>
    <row r="2349" spans="1:19" s="36" customFormat="1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89"/>
      <c r="P2349" s="99"/>
      <c r="Q2349" s="1"/>
      <c r="R2349" s="3"/>
      <c r="S2349" s="3"/>
    </row>
    <row r="2350" spans="1:19" s="36" customFormat="1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89"/>
      <c r="P2350" s="99"/>
      <c r="Q2350" s="1"/>
      <c r="R2350" s="3"/>
      <c r="S2350" s="3"/>
    </row>
    <row r="2351" spans="1:19" s="36" customFormat="1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89"/>
      <c r="P2351" s="99"/>
      <c r="Q2351" s="1"/>
      <c r="R2351" s="3"/>
      <c r="S2351" s="3"/>
    </row>
    <row r="2352" spans="1:19" s="36" customFormat="1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89"/>
      <c r="P2352" s="99"/>
      <c r="Q2352" s="1"/>
      <c r="R2352" s="3"/>
      <c r="S2352" s="3"/>
    </row>
    <row r="2353" spans="1:19" s="36" customFormat="1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89"/>
      <c r="P2353" s="99"/>
      <c r="Q2353" s="1"/>
      <c r="R2353" s="3"/>
      <c r="S2353" s="3"/>
    </row>
    <row r="2354" spans="1:19" s="36" customFormat="1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89"/>
      <c r="P2354" s="99"/>
      <c r="Q2354" s="1"/>
      <c r="R2354" s="3"/>
      <c r="S2354" s="3"/>
    </row>
    <row r="2355" spans="1:19" s="36" customFormat="1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89"/>
      <c r="P2355" s="99"/>
      <c r="Q2355" s="1"/>
      <c r="R2355" s="3"/>
      <c r="S2355" s="3"/>
    </row>
    <row r="2356" spans="1:19" s="36" customFormat="1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89"/>
      <c r="P2356" s="99"/>
      <c r="Q2356" s="1"/>
      <c r="R2356" s="3"/>
      <c r="S2356" s="3"/>
    </row>
    <row r="2357" spans="1:19" s="36" customFormat="1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89"/>
      <c r="P2357" s="99"/>
      <c r="Q2357" s="1"/>
      <c r="R2357" s="3"/>
      <c r="S2357" s="3"/>
    </row>
    <row r="2358" spans="1:19" s="36" customFormat="1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89"/>
      <c r="P2358" s="99"/>
      <c r="Q2358" s="1"/>
      <c r="R2358" s="3"/>
      <c r="S2358" s="3"/>
    </row>
    <row r="2359" spans="1:19" s="36" customFormat="1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89"/>
      <c r="P2359" s="99"/>
      <c r="Q2359" s="1"/>
      <c r="R2359" s="3"/>
      <c r="S2359" s="3"/>
    </row>
    <row r="2360" spans="1:19" s="36" customFormat="1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89"/>
      <c r="P2360" s="99"/>
      <c r="Q2360" s="1"/>
      <c r="R2360" s="3"/>
      <c r="S2360" s="3"/>
    </row>
    <row r="2361" spans="1:19" s="36" customFormat="1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89"/>
      <c r="P2361" s="99"/>
      <c r="Q2361" s="1"/>
      <c r="R2361" s="3"/>
      <c r="S2361" s="3"/>
    </row>
    <row r="2362" spans="1:19" s="36" customFormat="1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89"/>
      <c r="P2362" s="99"/>
      <c r="Q2362" s="1"/>
      <c r="R2362" s="3"/>
      <c r="S2362" s="3"/>
    </row>
    <row r="2363" spans="1:19" s="36" customFormat="1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89"/>
      <c r="P2363" s="99"/>
      <c r="Q2363" s="1"/>
      <c r="R2363" s="3"/>
      <c r="S2363" s="3"/>
    </row>
    <row r="2364" spans="1:19" s="36" customFormat="1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89"/>
      <c r="P2364" s="99"/>
      <c r="Q2364" s="1"/>
      <c r="R2364" s="3"/>
      <c r="S2364" s="3"/>
    </row>
    <row r="2365" spans="1:19" s="36" customFormat="1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89"/>
      <c r="P2365" s="99"/>
      <c r="Q2365" s="1"/>
      <c r="R2365" s="3"/>
      <c r="S2365" s="3"/>
    </row>
    <row r="2366" spans="1:19" s="36" customFormat="1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89"/>
      <c r="P2366" s="99"/>
      <c r="Q2366" s="1"/>
      <c r="R2366" s="3"/>
      <c r="S2366" s="3"/>
    </row>
    <row r="2367" spans="1:19" s="36" customFormat="1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89"/>
      <c r="P2367" s="99"/>
      <c r="Q2367" s="1"/>
      <c r="R2367" s="3"/>
      <c r="S2367" s="3"/>
    </row>
    <row r="2368" spans="1:19" s="36" customFormat="1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89"/>
      <c r="P2368" s="99"/>
      <c r="Q2368" s="1"/>
      <c r="R2368" s="3"/>
      <c r="S2368" s="3"/>
    </row>
    <row r="2369" spans="1:19" s="36" customFormat="1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89"/>
      <c r="P2369" s="99"/>
      <c r="Q2369" s="1"/>
      <c r="R2369" s="3"/>
      <c r="S2369" s="3"/>
    </row>
    <row r="2370" spans="1:19" s="36" customFormat="1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89"/>
      <c r="P2370" s="99"/>
      <c r="Q2370" s="1"/>
      <c r="R2370" s="3"/>
      <c r="S2370" s="3"/>
    </row>
    <row r="2371" spans="1:19" s="36" customFormat="1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89"/>
      <c r="P2371" s="99"/>
      <c r="Q2371" s="1"/>
      <c r="R2371" s="3"/>
      <c r="S2371" s="3"/>
    </row>
    <row r="2372" spans="1:19" s="36" customFormat="1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89"/>
      <c r="P2372" s="99"/>
      <c r="Q2372" s="1"/>
      <c r="R2372" s="3"/>
      <c r="S2372" s="3"/>
    </row>
    <row r="2373" spans="1:19" s="36" customFormat="1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89"/>
      <c r="P2373" s="99"/>
      <c r="Q2373" s="1"/>
      <c r="R2373" s="3"/>
      <c r="S2373" s="3"/>
    </row>
    <row r="2374" spans="1:19" s="36" customFormat="1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89"/>
      <c r="P2374" s="99"/>
      <c r="Q2374" s="1"/>
      <c r="R2374" s="3"/>
      <c r="S2374" s="3"/>
    </row>
    <row r="2375" spans="1:19" s="36" customFormat="1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89"/>
      <c r="P2375" s="99"/>
      <c r="Q2375" s="1"/>
      <c r="R2375" s="3"/>
      <c r="S2375" s="3"/>
    </row>
    <row r="2376" spans="1:19" s="36" customFormat="1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89"/>
      <c r="P2376" s="99"/>
      <c r="Q2376" s="1"/>
      <c r="R2376" s="3"/>
      <c r="S2376" s="3"/>
    </row>
    <row r="2377" spans="1:19" s="36" customFormat="1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89"/>
      <c r="P2377" s="99"/>
      <c r="Q2377" s="1"/>
      <c r="R2377" s="3"/>
      <c r="S2377" s="3"/>
    </row>
    <row r="2378" spans="1:19" s="36" customFormat="1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89"/>
      <c r="P2378" s="99"/>
      <c r="Q2378" s="1"/>
      <c r="R2378" s="3"/>
      <c r="S2378" s="3"/>
    </row>
    <row r="2379" spans="1:19" s="36" customFormat="1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89"/>
      <c r="P2379" s="99"/>
      <c r="Q2379" s="1"/>
      <c r="R2379" s="3"/>
      <c r="S2379" s="3"/>
    </row>
    <row r="2380" spans="1:19" s="36" customFormat="1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89"/>
      <c r="P2380" s="99"/>
      <c r="Q2380" s="1"/>
      <c r="R2380" s="3"/>
      <c r="S2380" s="3"/>
    </row>
    <row r="2381" spans="1:19" s="36" customFormat="1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89"/>
      <c r="P2381" s="99"/>
      <c r="Q2381" s="1"/>
      <c r="R2381" s="3"/>
      <c r="S2381" s="3"/>
    </row>
    <row r="2382" spans="1:19" s="36" customFormat="1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89"/>
      <c r="P2382" s="99"/>
      <c r="Q2382" s="1"/>
      <c r="R2382" s="3"/>
      <c r="S2382" s="3"/>
    </row>
    <row r="2383" spans="1:19" s="36" customFormat="1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89"/>
      <c r="P2383" s="99"/>
      <c r="Q2383" s="1"/>
      <c r="R2383" s="3"/>
      <c r="S2383" s="3"/>
    </row>
    <row r="2384" spans="1:19" s="36" customFormat="1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89"/>
      <c r="P2384" s="99"/>
      <c r="Q2384" s="1"/>
      <c r="R2384" s="3"/>
      <c r="S2384" s="3"/>
    </row>
    <row r="2385" spans="1:19" s="36" customFormat="1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89"/>
      <c r="P2385" s="99"/>
      <c r="Q2385" s="1"/>
      <c r="R2385" s="3"/>
      <c r="S2385" s="3"/>
    </row>
    <row r="2386" spans="1:19" s="36" customFormat="1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89"/>
      <c r="P2386" s="99"/>
      <c r="Q2386" s="1"/>
      <c r="R2386" s="3"/>
      <c r="S2386" s="3"/>
    </row>
    <row r="2387" spans="1:19" s="36" customFormat="1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89"/>
      <c r="P2387" s="99"/>
      <c r="Q2387" s="1"/>
      <c r="R2387" s="3"/>
      <c r="S2387" s="3"/>
    </row>
    <row r="2388" spans="1:19" s="36" customFormat="1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89"/>
      <c r="P2388" s="99"/>
      <c r="Q2388" s="1"/>
      <c r="R2388" s="3"/>
      <c r="S2388" s="3"/>
    </row>
    <row r="2389" spans="1:19" s="36" customFormat="1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89"/>
      <c r="P2389" s="99"/>
      <c r="Q2389" s="1"/>
      <c r="R2389" s="3"/>
      <c r="S2389" s="3"/>
    </row>
    <row r="2390" spans="1:19" s="36" customFormat="1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89"/>
      <c r="P2390" s="99"/>
      <c r="Q2390" s="1"/>
      <c r="R2390" s="3"/>
      <c r="S2390" s="3"/>
    </row>
    <row r="2391" spans="1:19" s="36" customFormat="1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89"/>
      <c r="P2391" s="99"/>
      <c r="Q2391" s="1"/>
      <c r="R2391" s="3"/>
      <c r="S2391" s="3"/>
    </row>
    <row r="2392" spans="1:19" s="36" customFormat="1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89"/>
      <c r="P2392" s="99"/>
      <c r="Q2392" s="1"/>
      <c r="R2392" s="3"/>
      <c r="S2392" s="3"/>
    </row>
    <row r="2393" spans="1:19" s="36" customFormat="1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89"/>
      <c r="P2393" s="99"/>
      <c r="Q2393" s="1"/>
      <c r="R2393" s="3"/>
      <c r="S2393" s="3"/>
    </row>
    <row r="2394" spans="1:19" s="36" customFormat="1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89"/>
      <c r="P2394" s="99"/>
      <c r="Q2394" s="1"/>
      <c r="R2394" s="3"/>
      <c r="S2394" s="3"/>
    </row>
    <row r="2395" spans="1:19" s="36" customFormat="1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89"/>
      <c r="P2395" s="99"/>
      <c r="Q2395" s="1"/>
      <c r="R2395" s="3"/>
      <c r="S2395" s="3"/>
    </row>
    <row r="2396" spans="1:19" s="36" customFormat="1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89"/>
      <c r="P2396" s="99"/>
      <c r="Q2396" s="1"/>
      <c r="R2396" s="3"/>
      <c r="S2396" s="3"/>
    </row>
    <row r="2397" spans="1:19" s="36" customFormat="1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89"/>
      <c r="P2397" s="99"/>
      <c r="Q2397" s="1"/>
      <c r="R2397" s="3"/>
      <c r="S2397" s="3"/>
    </row>
    <row r="2398" spans="1:19" s="36" customFormat="1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89"/>
      <c r="P2398" s="99"/>
      <c r="Q2398" s="1"/>
      <c r="R2398" s="3"/>
      <c r="S2398" s="3"/>
    </row>
    <row r="2399" spans="1:19" s="36" customFormat="1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89"/>
      <c r="P2399" s="99"/>
      <c r="Q2399" s="1"/>
      <c r="R2399" s="3"/>
      <c r="S2399" s="3"/>
    </row>
  </sheetData>
  <sheetProtection/>
  <autoFilter ref="R3:S3"/>
  <mergeCells count="583">
    <mergeCell ref="S1:S3"/>
    <mergeCell ref="S263:S272"/>
    <mergeCell ref="S300:S302"/>
    <mergeCell ref="J22:J23"/>
    <mergeCell ref="P254:P255"/>
    <mergeCell ref="N95:N112"/>
    <mergeCell ref="M201:M202"/>
    <mergeCell ref="L184:L185"/>
    <mergeCell ref="O155:O156"/>
    <mergeCell ref="O176:O177"/>
    <mergeCell ref="A241:A242"/>
    <mergeCell ref="B22:B23"/>
    <mergeCell ref="C22:C23"/>
    <mergeCell ref="D22:D23"/>
    <mergeCell ref="E22:E23"/>
    <mergeCell ref="A197:A198"/>
    <mergeCell ref="A594:A595"/>
    <mergeCell ref="S594:S595"/>
    <mergeCell ref="K155:K156"/>
    <mergeCell ref="L155:L156"/>
    <mergeCell ref="M155:M156"/>
    <mergeCell ref="N155:N156"/>
    <mergeCell ref="E155:E156"/>
    <mergeCell ref="J155:J156"/>
    <mergeCell ref="S364:S366"/>
    <mergeCell ref="A252:A253"/>
    <mergeCell ref="S447:S448"/>
    <mergeCell ref="S426:S427"/>
    <mergeCell ref="S429:S430"/>
    <mergeCell ref="S406:S407"/>
    <mergeCell ref="S441:S442"/>
    <mergeCell ref="S418:S419"/>
    <mergeCell ref="S420:S424"/>
    <mergeCell ref="S444:S445"/>
    <mergeCell ref="S210:S211"/>
    <mergeCell ref="S220:S237"/>
    <mergeCell ref="S256:S257"/>
    <mergeCell ref="S274:S275"/>
    <mergeCell ref="S276:S277"/>
    <mergeCell ref="S213:S219"/>
    <mergeCell ref="S310:S312"/>
    <mergeCell ref="S316:S319"/>
    <mergeCell ref="S314:S315"/>
    <mergeCell ref="S369:S370"/>
    <mergeCell ref="S347:S349"/>
    <mergeCell ref="S357:S358"/>
    <mergeCell ref="S360:S363"/>
    <mergeCell ref="S352:S355"/>
    <mergeCell ref="Q447:Q448"/>
    <mergeCell ref="Q360:Q363"/>
    <mergeCell ref="O447:O448"/>
    <mergeCell ref="B406:B407"/>
    <mergeCell ref="O441:O442"/>
    <mergeCell ref="Q444:Q445"/>
    <mergeCell ref="O444:O445"/>
    <mergeCell ref="Q429:Q430"/>
    <mergeCell ref="K429:K430"/>
    <mergeCell ref="Q426:Q427"/>
    <mergeCell ref="J429:J430"/>
    <mergeCell ref="H420:H424"/>
    <mergeCell ref="H406:H407"/>
    <mergeCell ref="H418:H419"/>
    <mergeCell ref="I426:I427"/>
    <mergeCell ref="Q441:Q442"/>
    <mergeCell ref="Q406:Q407"/>
    <mergeCell ref="Q412:Q413"/>
    <mergeCell ref="M360:M363"/>
    <mergeCell ref="L406:L407"/>
    <mergeCell ref="H360:H363"/>
    <mergeCell ref="N364:N366"/>
    <mergeCell ref="O360:O363"/>
    <mergeCell ref="P360:P363"/>
    <mergeCell ref="N360:N363"/>
    <mergeCell ref="H369:H370"/>
    <mergeCell ref="H364:H366"/>
    <mergeCell ref="J360:J363"/>
    <mergeCell ref="O304:O305"/>
    <mergeCell ref="F352:F355"/>
    <mergeCell ref="G352:G355"/>
    <mergeCell ref="G314:G315"/>
    <mergeCell ref="G347:G349"/>
    <mergeCell ref="F314:F315"/>
    <mergeCell ref="G318:G319"/>
    <mergeCell ref="F318:F319"/>
    <mergeCell ref="O310:O312"/>
    <mergeCell ref="J318:J319"/>
    <mergeCell ref="P347:P349"/>
    <mergeCell ref="O314:O315"/>
    <mergeCell ref="O369:O370"/>
    <mergeCell ref="L304:L305"/>
    <mergeCell ref="K318:K319"/>
    <mergeCell ref="L318:L319"/>
    <mergeCell ref="K304:K305"/>
    <mergeCell ref="N304:N305"/>
    <mergeCell ref="M310:M312"/>
    <mergeCell ref="O347:O349"/>
    <mergeCell ref="O357:O358"/>
    <mergeCell ref="P357:P358"/>
    <mergeCell ref="P418:P424"/>
    <mergeCell ref="O352:O355"/>
    <mergeCell ref="P352:P355"/>
    <mergeCell ref="P364:P366"/>
    <mergeCell ref="O364:O366"/>
    <mergeCell ref="P369:P370"/>
    <mergeCell ref="O201:O203"/>
    <mergeCell ref="M26:M27"/>
    <mergeCell ref="N26:N27"/>
    <mergeCell ref="L186:L187"/>
    <mergeCell ref="L188:L189"/>
    <mergeCell ref="L54:L55"/>
    <mergeCell ref="N33:N34"/>
    <mergeCell ref="L63:L64"/>
    <mergeCell ref="L26:L27"/>
    <mergeCell ref="M140:M144"/>
    <mergeCell ref="N86:N87"/>
    <mergeCell ref="M86:M87"/>
    <mergeCell ref="L190:L191"/>
    <mergeCell ref="L197:L198"/>
    <mergeCell ref="P95:P112"/>
    <mergeCell ref="O95:O112"/>
    <mergeCell ref="O123:O124"/>
    <mergeCell ref="N140:N144"/>
    <mergeCell ref="O149:O154"/>
    <mergeCell ref="P176:P177"/>
    <mergeCell ref="O22:O23"/>
    <mergeCell ref="O276:O277"/>
    <mergeCell ref="M22:M23"/>
    <mergeCell ref="N22:N23"/>
    <mergeCell ref="K22:K23"/>
    <mergeCell ref="L22:L23"/>
    <mergeCell ref="K63:K64"/>
    <mergeCell ref="K228:K229"/>
    <mergeCell ref="O254:O255"/>
    <mergeCell ref="L66:L67"/>
    <mergeCell ref="Q369:Q370"/>
    <mergeCell ref="Q123:Q124"/>
    <mergeCell ref="Q136:Q137"/>
    <mergeCell ref="Q300:Q301"/>
    <mergeCell ref="Q295:Q298"/>
    <mergeCell ref="Q352:Q355"/>
    <mergeCell ref="Q347:Q349"/>
    <mergeCell ref="Q310:Q312"/>
    <mergeCell ref="Q314:Q315"/>
    <mergeCell ref="Q318:Q319"/>
    <mergeCell ref="B184:B185"/>
    <mergeCell ref="B197:B198"/>
    <mergeCell ref="C197:C198"/>
    <mergeCell ref="F197:F198"/>
    <mergeCell ref="D197:D198"/>
    <mergeCell ref="E197:E198"/>
    <mergeCell ref="E186:E187"/>
    <mergeCell ref="B318:B319"/>
    <mergeCell ref="C318:C319"/>
    <mergeCell ref="C304:C305"/>
    <mergeCell ref="D232:D233"/>
    <mergeCell ref="D155:D156"/>
    <mergeCell ref="A188:A189"/>
    <mergeCell ref="A190:A191"/>
    <mergeCell ref="B190:B191"/>
    <mergeCell ref="B188:B189"/>
    <mergeCell ref="D186:D187"/>
    <mergeCell ref="B352:B355"/>
    <mergeCell ref="C352:C355"/>
    <mergeCell ref="D352:D355"/>
    <mergeCell ref="C245:C246"/>
    <mergeCell ref="D245:D246"/>
    <mergeCell ref="D304:D305"/>
    <mergeCell ref="B306:B307"/>
    <mergeCell ref="B245:B246"/>
    <mergeCell ref="B304:B305"/>
    <mergeCell ref="C306:C307"/>
    <mergeCell ref="F70:F71"/>
    <mergeCell ref="F155:F156"/>
    <mergeCell ref="E176:E177"/>
    <mergeCell ref="F184:F185"/>
    <mergeCell ref="F186:F187"/>
    <mergeCell ref="E95:E112"/>
    <mergeCell ref="E70:E71"/>
    <mergeCell ref="F140:F144"/>
    <mergeCell ref="B26:B27"/>
    <mergeCell ref="C26:C27"/>
    <mergeCell ref="D26:D27"/>
    <mergeCell ref="E26:E27"/>
    <mergeCell ref="E133:E134"/>
    <mergeCell ref="E63:E64"/>
    <mergeCell ref="D54:D55"/>
    <mergeCell ref="E54:E55"/>
    <mergeCell ref="C66:C67"/>
    <mergeCell ref="J95:J112"/>
    <mergeCell ref="F33:F34"/>
    <mergeCell ref="I33:I34"/>
    <mergeCell ref="J33:J34"/>
    <mergeCell ref="I63:I64"/>
    <mergeCell ref="F63:F64"/>
    <mergeCell ref="F54:F55"/>
    <mergeCell ref="J70:J71"/>
    <mergeCell ref="J63:J64"/>
    <mergeCell ref="J54:J55"/>
    <mergeCell ref="K54:K55"/>
    <mergeCell ref="N210:N211"/>
    <mergeCell ref="O210:O211"/>
    <mergeCell ref="N201:N202"/>
    <mergeCell ref="Q86:Q87"/>
    <mergeCell ref="L70:L71"/>
    <mergeCell ref="Q95:Q112"/>
    <mergeCell ref="K197:K198"/>
    <mergeCell ref="O159:O165"/>
    <mergeCell ref="O138:O139"/>
    <mergeCell ref="A1:A3"/>
    <mergeCell ref="A429:A430"/>
    <mergeCell ref="F201:F202"/>
    <mergeCell ref="B1:H1"/>
    <mergeCell ref="B2:B3"/>
    <mergeCell ref="C232:C233"/>
    <mergeCell ref="A228:A229"/>
    <mergeCell ref="A54:A55"/>
    <mergeCell ref="A63:A64"/>
    <mergeCell ref="F26:F27"/>
    <mergeCell ref="A444:A445"/>
    <mergeCell ref="A447:A448"/>
    <mergeCell ref="A232:A233"/>
    <mergeCell ref="A245:A246"/>
    <mergeCell ref="A406:A407"/>
    <mergeCell ref="A426:A427"/>
    <mergeCell ref="A321:A322"/>
    <mergeCell ref="A441:A442"/>
    <mergeCell ref="A306:A307"/>
    <mergeCell ref="A318:A319"/>
    <mergeCell ref="A66:A67"/>
    <mergeCell ref="A176:A177"/>
    <mergeCell ref="C70:C71"/>
    <mergeCell ref="D70:D71"/>
    <mergeCell ref="C176:C177"/>
    <mergeCell ref="D176:D177"/>
    <mergeCell ref="B86:B87"/>
    <mergeCell ref="C86:C87"/>
    <mergeCell ref="B155:B156"/>
    <mergeCell ref="C155:C156"/>
    <mergeCell ref="C441:C442"/>
    <mergeCell ref="D441:D442"/>
    <mergeCell ref="C190:C191"/>
    <mergeCell ref="C188:C189"/>
    <mergeCell ref="D190:D191"/>
    <mergeCell ref="D188:D189"/>
    <mergeCell ref="D306:D307"/>
    <mergeCell ref="C429:C430"/>
    <mergeCell ref="D429:D430"/>
    <mergeCell ref="D226:D227"/>
    <mergeCell ref="E352:E355"/>
    <mergeCell ref="E318:E319"/>
    <mergeCell ref="C426:C427"/>
    <mergeCell ref="C406:C407"/>
    <mergeCell ref="D406:D407"/>
    <mergeCell ref="D426:D427"/>
    <mergeCell ref="E426:E427"/>
    <mergeCell ref="E406:E407"/>
    <mergeCell ref="D318:D319"/>
    <mergeCell ref="A184:A185"/>
    <mergeCell ref="A186:A187"/>
    <mergeCell ref="D86:D87"/>
    <mergeCell ref="B95:B112"/>
    <mergeCell ref="C95:C112"/>
    <mergeCell ref="D95:D112"/>
    <mergeCell ref="B186:B187"/>
    <mergeCell ref="C133:C134"/>
    <mergeCell ref="D133:D134"/>
    <mergeCell ref="C186:C187"/>
    <mergeCell ref="A70:A71"/>
    <mergeCell ref="C228:C229"/>
    <mergeCell ref="D228:D229"/>
    <mergeCell ref="E228:E229"/>
    <mergeCell ref="A133:A134"/>
    <mergeCell ref="A226:A227"/>
    <mergeCell ref="C226:C227"/>
    <mergeCell ref="C184:C185"/>
    <mergeCell ref="D184:D185"/>
    <mergeCell ref="E184:E185"/>
    <mergeCell ref="C447:C448"/>
    <mergeCell ref="D447:D448"/>
    <mergeCell ref="E447:E448"/>
    <mergeCell ref="C444:C445"/>
    <mergeCell ref="D444:D445"/>
    <mergeCell ref="E444:E445"/>
    <mergeCell ref="L447:L448"/>
    <mergeCell ref="I444:I445"/>
    <mergeCell ref="K444:K445"/>
    <mergeCell ref="H447:H448"/>
    <mergeCell ref="J447:J448"/>
    <mergeCell ref="K447:K448"/>
    <mergeCell ref="I447:I448"/>
    <mergeCell ref="L444:L445"/>
    <mergeCell ref="E429:E430"/>
    <mergeCell ref="F429:F430"/>
    <mergeCell ref="G444:G445"/>
    <mergeCell ref="H444:H445"/>
    <mergeCell ref="F441:F442"/>
    <mergeCell ref="G441:G442"/>
    <mergeCell ref="H441:H442"/>
    <mergeCell ref="E441:E442"/>
    <mergeCell ref="G364:G366"/>
    <mergeCell ref="F360:F363"/>
    <mergeCell ref="G369:G370"/>
    <mergeCell ref="F447:F448"/>
    <mergeCell ref="F444:F445"/>
    <mergeCell ref="G447:G448"/>
    <mergeCell ref="F426:F427"/>
    <mergeCell ref="F406:F407"/>
    <mergeCell ref="G406:G407"/>
    <mergeCell ref="G420:G424"/>
    <mergeCell ref="H357:H358"/>
    <mergeCell ref="G155:G156"/>
    <mergeCell ref="K190:K191"/>
    <mergeCell ref="J190:J191"/>
    <mergeCell ref="K188:K189"/>
    <mergeCell ref="K184:K185"/>
    <mergeCell ref="K186:K187"/>
    <mergeCell ref="I186:I187"/>
    <mergeCell ref="K232:K233"/>
    <mergeCell ref="I232:I233"/>
    <mergeCell ref="H281:H298"/>
    <mergeCell ref="H276:H277"/>
    <mergeCell ref="I226:I227"/>
    <mergeCell ref="H197:H198"/>
    <mergeCell ref="H279:H280"/>
    <mergeCell ref="H226:H227"/>
    <mergeCell ref="G26:G27"/>
    <mergeCell ref="K133:K134"/>
    <mergeCell ref="J66:J67"/>
    <mergeCell ref="G360:G363"/>
    <mergeCell ref="G213:G219"/>
    <mergeCell ref="H213:H219"/>
    <mergeCell ref="J197:J198"/>
    <mergeCell ref="G256:G257"/>
    <mergeCell ref="H256:H257"/>
    <mergeCell ref="I245:I246"/>
    <mergeCell ref="G226:G227"/>
    <mergeCell ref="K66:K67"/>
    <mergeCell ref="G418:G419"/>
    <mergeCell ref="J133:J134"/>
    <mergeCell ref="H86:H87"/>
    <mergeCell ref="K70:K71"/>
    <mergeCell ref="I86:I87"/>
    <mergeCell ref="J86:J87"/>
    <mergeCell ref="K95:K112"/>
    <mergeCell ref="H318:H319"/>
    <mergeCell ref="I1:N1"/>
    <mergeCell ref="J2:J3"/>
    <mergeCell ref="I2:I3"/>
    <mergeCell ref="N2:N3"/>
    <mergeCell ref="M2:M3"/>
    <mergeCell ref="H26:H27"/>
    <mergeCell ref="I26:I27"/>
    <mergeCell ref="J26:J27"/>
    <mergeCell ref="K26:K27"/>
    <mergeCell ref="H22:H24"/>
    <mergeCell ref="G33:G34"/>
    <mergeCell ref="F66:F67"/>
    <mergeCell ref="C2:C3"/>
    <mergeCell ref="L2:L3"/>
    <mergeCell ref="K2:K3"/>
    <mergeCell ref="F2:F3"/>
    <mergeCell ref="D2:D3"/>
    <mergeCell ref="G2:G3"/>
    <mergeCell ref="H2:H3"/>
    <mergeCell ref="E2:E3"/>
    <mergeCell ref="D66:D67"/>
    <mergeCell ref="E66:E67"/>
    <mergeCell ref="E86:E87"/>
    <mergeCell ref="C54:C55"/>
    <mergeCell ref="C63:C64"/>
    <mergeCell ref="D63:D64"/>
    <mergeCell ref="I133:I134"/>
    <mergeCell ref="F22:F23"/>
    <mergeCell ref="I66:I67"/>
    <mergeCell ref="I70:I71"/>
    <mergeCell ref="H119:H121"/>
    <mergeCell ref="G22:G23"/>
    <mergeCell ref="I22:I23"/>
    <mergeCell ref="F133:F134"/>
    <mergeCell ref="H33:H34"/>
    <mergeCell ref="I54:I55"/>
    <mergeCell ref="H140:H146"/>
    <mergeCell ref="G140:G144"/>
    <mergeCell ref="F95:F112"/>
    <mergeCell ref="H136:H137"/>
    <mergeCell ref="G136:G137"/>
    <mergeCell ref="H138:H139"/>
    <mergeCell ref="G95:G112"/>
    <mergeCell ref="H95:H112"/>
    <mergeCell ref="G119:G121"/>
    <mergeCell ref="H159:H165"/>
    <mergeCell ref="G184:G185"/>
    <mergeCell ref="G159:G165"/>
    <mergeCell ref="I188:I189"/>
    <mergeCell ref="I190:I191"/>
    <mergeCell ref="I95:I112"/>
    <mergeCell ref="I140:I144"/>
    <mergeCell ref="H149:H154"/>
    <mergeCell ref="H155:H156"/>
    <mergeCell ref="I155:I156"/>
    <mergeCell ref="J201:J202"/>
    <mergeCell ref="I201:I202"/>
    <mergeCell ref="H176:H177"/>
    <mergeCell ref="H201:H203"/>
    <mergeCell ref="J186:J187"/>
    <mergeCell ref="I184:I185"/>
    <mergeCell ref="J184:J185"/>
    <mergeCell ref="J188:J189"/>
    <mergeCell ref="I197:I198"/>
    <mergeCell ref="G210:G211"/>
    <mergeCell ref="G138:G139"/>
    <mergeCell ref="G201:G203"/>
    <mergeCell ref="G186:G187"/>
    <mergeCell ref="G197:G198"/>
    <mergeCell ref="G176:G177"/>
    <mergeCell ref="G149:G154"/>
    <mergeCell ref="S22:S23"/>
    <mergeCell ref="S5:S17"/>
    <mergeCell ref="O1:P2"/>
    <mergeCell ref="Q1:Q3"/>
    <mergeCell ref="R1:R2"/>
    <mergeCell ref="Q22:Q23"/>
    <mergeCell ref="P12:P14"/>
    <mergeCell ref="P15:P16"/>
    <mergeCell ref="P5:P9"/>
    <mergeCell ref="P22:P23"/>
    <mergeCell ref="A28:A32"/>
    <mergeCell ref="P140:P146"/>
    <mergeCell ref="P136:P137"/>
    <mergeCell ref="J140:J144"/>
    <mergeCell ref="K140:K144"/>
    <mergeCell ref="L95:L112"/>
    <mergeCell ref="M95:M112"/>
    <mergeCell ref="L133:L134"/>
    <mergeCell ref="M33:M34"/>
    <mergeCell ref="O136:O137"/>
    <mergeCell ref="Q26:Q27"/>
    <mergeCell ref="Q33:Q34"/>
    <mergeCell ref="O86:O87"/>
    <mergeCell ref="P86:P87"/>
    <mergeCell ref="P82:P84"/>
    <mergeCell ref="Q304:Q306"/>
    <mergeCell ref="P274:P275"/>
    <mergeCell ref="P303:P307"/>
    <mergeCell ref="P155:P158"/>
    <mergeCell ref="P159:P165"/>
    <mergeCell ref="P201:P203"/>
    <mergeCell ref="P281:P298"/>
    <mergeCell ref="P256:P257"/>
    <mergeCell ref="P276:P277"/>
    <mergeCell ref="Q282:Q285"/>
    <mergeCell ref="P213:P219"/>
    <mergeCell ref="K226:K227"/>
    <mergeCell ref="O274:O275"/>
    <mergeCell ref="L232:L233"/>
    <mergeCell ref="L228:L229"/>
    <mergeCell ref="H274:H275"/>
    <mergeCell ref="P210:P211"/>
    <mergeCell ref="I210:I211"/>
    <mergeCell ref="H210:H211"/>
    <mergeCell ref="N288:N289"/>
    <mergeCell ref="O281:O298"/>
    <mergeCell ref="P123:P124"/>
    <mergeCell ref="E190:E191"/>
    <mergeCell ref="G281:G298"/>
    <mergeCell ref="H184:H185"/>
    <mergeCell ref="H186:H187"/>
    <mergeCell ref="F245:F246"/>
    <mergeCell ref="E188:E189"/>
    <mergeCell ref="F210:F211"/>
    <mergeCell ref="M210:M211"/>
    <mergeCell ref="O26:O27"/>
    <mergeCell ref="P26:P27"/>
    <mergeCell ref="F86:F87"/>
    <mergeCell ref="L86:L87"/>
    <mergeCell ref="G86:G87"/>
    <mergeCell ref="P149:P154"/>
    <mergeCell ref="P138:P139"/>
    <mergeCell ref="L140:L144"/>
    <mergeCell ref="O140:O144"/>
    <mergeCell ref="S26:S32"/>
    <mergeCell ref="S33:S34"/>
    <mergeCell ref="G80:G81"/>
    <mergeCell ref="G82:G84"/>
    <mergeCell ref="H80:H81"/>
    <mergeCell ref="H82:H85"/>
    <mergeCell ref="S54:S55"/>
    <mergeCell ref="S63:S64"/>
    <mergeCell ref="O33:O34"/>
    <mergeCell ref="P33:P34"/>
    <mergeCell ref="L441:L442"/>
    <mergeCell ref="J441:J442"/>
    <mergeCell ref="J426:J427"/>
    <mergeCell ref="K406:K407"/>
    <mergeCell ref="I360:I363"/>
    <mergeCell ref="L429:L430"/>
    <mergeCell ref="I406:I407"/>
    <mergeCell ref="I429:I430"/>
    <mergeCell ref="K441:K442"/>
    <mergeCell ref="I441:I442"/>
    <mergeCell ref="M288:M289"/>
    <mergeCell ref="M304:M305"/>
    <mergeCell ref="N310:N312"/>
    <mergeCell ref="J444:J445"/>
    <mergeCell ref="J406:J407"/>
    <mergeCell ref="J210:J211"/>
    <mergeCell ref="J226:J227"/>
    <mergeCell ref="L226:L227"/>
    <mergeCell ref="L426:L427"/>
    <mergeCell ref="K426:K427"/>
    <mergeCell ref="P310:P312"/>
    <mergeCell ref="P314:P315"/>
    <mergeCell ref="F310:F312"/>
    <mergeCell ref="G310:G312"/>
    <mergeCell ref="J310:J312"/>
    <mergeCell ref="J314:J315"/>
    <mergeCell ref="I314:I315"/>
    <mergeCell ref="H314:H315"/>
    <mergeCell ref="H352:H355"/>
    <mergeCell ref="J304:J305"/>
    <mergeCell ref="I310:I312"/>
    <mergeCell ref="H310:H312"/>
    <mergeCell ref="M314:M315"/>
    <mergeCell ref="N314:N315"/>
    <mergeCell ref="I318:I319"/>
    <mergeCell ref="H347:H349"/>
    <mergeCell ref="I304:I305"/>
    <mergeCell ref="E304:E305"/>
    <mergeCell ref="E306:E307"/>
    <mergeCell ref="F304:F305"/>
    <mergeCell ref="G303:G305"/>
    <mergeCell ref="H303:H307"/>
    <mergeCell ref="E226:E227"/>
    <mergeCell ref="E232:E233"/>
    <mergeCell ref="G228:G229"/>
    <mergeCell ref="F232:F233"/>
    <mergeCell ref="F228:F229"/>
    <mergeCell ref="G232:G233"/>
    <mergeCell ref="F226:F227"/>
    <mergeCell ref="H232:H233"/>
    <mergeCell ref="O214:O216"/>
    <mergeCell ref="L245:L246"/>
    <mergeCell ref="K245:K246"/>
    <mergeCell ref="H228:H229"/>
    <mergeCell ref="J228:J229"/>
    <mergeCell ref="J245:J246"/>
    <mergeCell ref="J232:J233"/>
    <mergeCell ref="S93:S94"/>
    <mergeCell ref="S95:S112"/>
    <mergeCell ref="S119:S121"/>
    <mergeCell ref="Q140:Q144"/>
    <mergeCell ref="Q149:Q154"/>
    <mergeCell ref="Q287:Q290"/>
    <mergeCell ref="Q210:Q211"/>
    <mergeCell ref="Q201:Q203"/>
    <mergeCell ref="Q155:Q156"/>
    <mergeCell ref="S201:S203"/>
    <mergeCell ref="S66:S67"/>
    <mergeCell ref="S70:S71"/>
    <mergeCell ref="S80:S81"/>
    <mergeCell ref="S82:S84"/>
    <mergeCell ref="S86:S87"/>
    <mergeCell ref="S91:S92"/>
    <mergeCell ref="S123:S124"/>
    <mergeCell ref="S133:S134"/>
    <mergeCell ref="S136:S137"/>
    <mergeCell ref="S350:S351"/>
    <mergeCell ref="S303:S308"/>
    <mergeCell ref="S238:S240"/>
    <mergeCell ref="S241:S252"/>
    <mergeCell ref="S254:S255"/>
    <mergeCell ref="S281:S298"/>
    <mergeCell ref="S321:S323"/>
    <mergeCell ref="A352:A355"/>
    <mergeCell ref="S138:S139"/>
    <mergeCell ref="S140:S144"/>
    <mergeCell ref="S149:S154"/>
    <mergeCell ref="S172:S199"/>
    <mergeCell ref="S166:S170"/>
    <mergeCell ref="S155:S156"/>
    <mergeCell ref="G276:G277"/>
    <mergeCell ref="E245:E246"/>
    <mergeCell ref="I228:I229"/>
  </mergeCells>
  <printOptions horizontalCentered="1"/>
  <pageMargins left="0.1968503937007874" right="0.1968503937007874" top="0.9055118110236221" bottom="0.5905511811023623" header="0.3937007874015748" footer="0.1968503937007874"/>
  <pageSetup horizontalDpi="600" verticalDpi="600" orientation="landscape" paperSize="8" scale="63" r:id="rId1"/>
  <headerFooter alignWithMargins="0">
    <oddHeader xml:space="preserve">&amp;C&amp;"Times New Roman,Grassetto"CONSISTENZA PATRIMONIO IMMOBILIARE 
AL 01/09/2013&amp;R&amp;"Times New Roman,Grassetto"&amp;12A.S. LOCALE  AL   &amp;"Times New Roman,Normale" </oddHeader>
    <oddFooter>&amp;L&amp;"Times New Roman,Normale"&amp;12ALESSANDRIA&amp;R&amp;"Times New Roman,Corsivo"&amp;12Pagina &amp;P di &amp;N</oddFooter>
  </headerFooter>
  <rowBreaks count="11" manualBreakCount="11">
    <brk id="57" max="27" man="1"/>
    <brk id="116" max="27" man="1"/>
    <brk id="164" max="27" man="1"/>
    <brk id="203" max="27" man="1"/>
    <brk id="268" max="27" man="1"/>
    <brk id="320" max="27" man="1"/>
    <brk id="356" max="27" man="1"/>
    <brk id="449" max="27" man="1"/>
    <brk id="514" max="27" man="1"/>
    <brk id="580" max="27" man="1"/>
    <brk id="59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Parrotta-Sosso</dc:creator>
  <cp:keywords/>
  <dc:description/>
  <cp:lastModifiedBy>NESTI Tiziana</cp:lastModifiedBy>
  <cp:lastPrinted>2014-12-01T10:52:48Z</cp:lastPrinted>
  <dcterms:created xsi:type="dcterms:W3CDTF">2008-01-11T13:37:06Z</dcterms:created>
  <dcterms:modified xsi:type="dcterms:W3CDTF">2016-11-29T16:04:39Z</dcterms:modified>
  <cp:category/>
  <cp:version/>
  <cp:contentType/>
  <cp:contentStatus/>
</cp:coreProperties>
</file>